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II(d)" sheetId="1" state="visible" r:id="rId2"/>
    <sheet name="Compact" sheetId="2" state="visible" r:id="rId3"/>
    <sheet name="III(c)" sheetId="3" state="visible" r:id="rId4"/>
    <sheet name="LB Mainstem CUL" sheetId="4" state="visible" r:id="rId5"/>
    <sheet name="LB Tributary CUL" sheetId="5" state="visible" r:id="rId6"/>
    <sheet name="LB Reservoirs CUL" sheetId="6" state="visible" r:id="rId7"/>
    <sheet name="Reservoirs" sheetId="7" state="visible" r:id="rId8"/>
    <sheet name="Imperial" sheetId="8" state="visible" r:id="rId9"/>
    <sheet name="Notes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<sst xmlns="http://schemas.openxmlformats.org/spreadsheetml/2006/main" count="461" uniqueCount="161">
  <si>
    <t xml:space="preserve">Year</t>
  </si>
  <si>
    <t xml:space="preserve">Mexico</t>
  </si>
  <si>
    <t xml:space="preserve">Hoover USGS</t>
  </si>
  <si>
    <t xml:space="preserve">Mead</t>
  </si>
  <si>
    <t xml:space="preserve">Mead Δ</t>
  </si>
  <si>
    <t xml:space="preserve">Mead CUL</t>
  </si>
  <si>
    <t xml:space="preserve">Natural Lees Ferry</t>
  </si>
  <si>
    <t xml:space="preserve">III(d)</t>
  </si>
  <si>
    <t xml:space="preserve">Lees Ferry USGS WY</t>
  </si>
  <si>
    <t xml:space="preserve">Glen Canyon WY</t>
  </si>
  <si>
    <t xml:space="preserve">Powell WY Active</t>
  </si>
  <si>
    <t xml:space="preserve">Powell WY Δ</t>
  </si>
  <si>
    <t xml:space="preserve">Powell WY Evaporation</t>
  </si>
  <si>
    <t xml:space="preserve">Inflow WY</t>
  </si>
  <si>
    <t xml:space="preserve">Inflow Unregulated WY</t>
  </si>
  <si>
    <t xml:space="preserve">Mead Elevation</t>
  </si>
  <si>
    <t xml:space="preserve">Mead Δ Elevation</t>
  </si>
  <si>
    <t xml:space="preserve">Powell WY Elevation</t>
  </si>
  <si>
    <t xml:space="preserve">Powell WY Δ Elevation</t>
  </si>
  <si>
    <t xml:space="preserve">To Reach Oct 1, 2026 w/o AZ tripwire &amp; above 3510'</t>
  </si>
  <si>
    <t xml:space="preserve">To Reach Apr 1, 2027 on ROTR</t>
  </si>
  <si>
    <t xml:space="preserve"> III(c) – Mexico 10 yr average</t>
  </si>
  <si>
    <t xml:space="preserve"> Lee’s Ferry Since Oct 1, 2025</t>
  </si>
  <si>
    <t xml:space="preserve"> Inflow Oct 1 to April 1, 2027 (same as 2026)</t>
  </si>
  <si>
    <t xml:space="preserve"> III(c) + III(d)</t>
  </si>
  <si>
    <t xml:space="preserve"> Above 3510’ Now</t>
  </si>
  <si>
    <t xml:space="preserve"> Powell Evaporation Oct 1 to April 1, 2027 (same as 2026)</t>
  </si>
  <si>
    <t xml:space="preserve"> Editable--&gt;</t>
  </si>
  <si>
    <t xml:space="preserve"> Inflow</t>
  </si>
  <si>
    <t xml:space="preserve"> Drop Power Head 3510' to 3500'</t>
  </si>
  <si>
    <t xml:space="preserve"> Flaming Gorge</t>
  </si>
  <si>
    <t xml:space="preserve">Extrapolated</t>
  </si>
  <si>
    <t xml:space="preserve"> Powell Evaporation Remaining</t>
  </si>
  <si>
    <t xml:space="preserve"> Lees Ferry Oct 1 to April 1, 2027 (same as 2026)</t>
  </si>
  <si>
    <t xml:space="preserve">Projected Oct 1, 2026</t>
  </si>
  <si>
    <t xml:space="preserve"> Lees Ferry 2026 WY</t>
  </si>
  <si>
    <t xml:space="preserve"> Powell Reserves Left Apr 1, 2027</t>
  </si>
  <si>
    <t xml:space="preserve">CAP Gaming Sweet Spot, Crashing Powell, Tripping Wire and 603</t>
  </si>
  <si>
    <t xml:space="preserve"> Flaming Gorge Left Apr 1, 2027</t>
  </si>
  <si>
    <t xml:space="preserve"> Remaining release to Mead thru Oct 1, 2026</t>
  </si>
  <si>
    <t xml:space="preserve">III(a)</t>
  </si>
  <si>
    <t xml:space="preserve">III(c)</t>
  </si>
  <si>
    <t xml:space="preserve">III(c) AZ</t>
  </si>
  <si>
    <t xml:space="preserve">NIB USGS Morelos</t>
  </si>
  <si>
    <t xml:space="preserve">USGS Gila Dome</t>
  </si>
  <si>
    <t xml:space="preserve">AZ Gila CUL</t>
  </si>
  <si>
    <t xml:space="preserve">Natural Imperial</t>
  </si>
  <si>
    <t xml:space="preserve">III(a) Lower</t>
  </si>
  <si>
    <t xml:space="preserve">III(b)</t>
  </si>
  <si>
    <t xml:space="preserve">LB CU</t>
  </si>
  <si>
    <t xml:space="preserve">CA CU</t>
  </si>
  <si>
    <t xml:space="preserve">AZ CU</t>
  </si>
  <si>
    <t xml:space="preserve">NV CU</t>
  </si>
  <si>
    <t xml:space="preserve">LC Reservoir Total CUL</t>
  </si>
  <si>
    <t xml:space="preserve">Hv-Mx</t>
  </si>
  <si>
    <t xml:space="preserve">Diff 7.5</t>
  </si>
  <si>
    <t xml:space="preserve">Diamond Creek</t>
  </si>
  <si>
    <t xml:space="preserve">GC Inflow</t>
  </si>
  <si>
    <t xml:space="preserve">Lees Ferry USGS</t>
  </si>
  <si>
    <t xml:space="preserve">Glen Canyon </t>
  </si>
  <si>
    <t xml:space="preserve">Powell Δ</t>
  </si>
  <si>
    <t xml:space="preserve">Powell</t>
  </si>
  <si>
    <t xml:space="preserve">Powell Evaporation</t>
  </si>
  <si>
    <t xml:space="preserve">Inflow</t>
  </si>
  <si>
    <t xml:space="preserve">Inflow Unregulated</t>
  </si>
  <si>
    <t xml:space="preserve">III(a) Upper</t>
  </si>
  <si>
    <t xml:space="preserve">CO</t>
  </si>
  <si>
    <t xml:space="preserve">UT</t>
  </si>
  <si>
    <t xml:space="preserve">WY</t>
  </si>
  <si>
    <t xml:space="preserve">NM</t>
  </si>
  <si>
    <t xml:space="preserve">AZ_</t>
  </si>
  <si>
    <t xml:space="preserve">Flaming Gorge</t>
  </si>
  <si>
    <t xml:space="preserve">Powell Elevation</t>
  </si>
  <si>
    <t xml:space="preserve">03/23/2026 12:12AM</t>
  </si>
  <si>
    <t xml:space="preserve">Avg</t>
  </si>
  <si>
    <t xml:space="preserve">=</t>
  </si>
  <si>
    <t xml:space="preserve"> - (</t>
  </si>
  <si>
    <t xml:space="preserve">LOWER CU</t>
  </si>
  <si>
    <t xml:space="preserve">+</t>
  </si>
  <si>
    <t xml:space="preserve">UPPER CU</t>
  </si>
  <si>
    <t xml:space="preserve">)</t>
  </si>
  <si>
    <t xml:space="preserve">MX TREATY</t>
  </si>
  <si>
    <t xml:space="preserve">Hoover Release</t>
  </si>
  <si>
    <t xml:space="preserve">Glen Canyon Release</t>
  </si>
  <si>
    <t xml:space="preserve">- (</t>
  </si>
  <si>
    <t xml:space="preserve">CA Total CUL</t>
  </si>
  <si>
    <t xml:space="preserve">CA Agriculture CUL</t>
  </si>
  <si>
    <t xml:space="preserve">CA M I Other CUL</t>
  </si>
  <si>
    <t xml:space="preserve">CA Outside System CUL</t>
  </si>
  <si>
    <t xml:space="preserve">AZ Total CUL</t>
  </si>
  <si>
    <t xml:space="preserve">AZ Agriculture CUL</t>
  </si>
  <si>
    <t xml:space="preserve">AZ M I Other CUL</t>
  </si>
  <si>
    <t xml:space="preserve">AZ Power CUL</t>
  </si>
  <si>
    <t xml:space="preserve">AZ Within SystemCUL </t>
  </si>
  <si>
    <t xml:space="preserve">NV Total CUL</t>
  </si>
  <si>
    <t xml:space="preserve">NV Agriculture CUL</t>
  </si>
  <si>
    <t xml:space="preserve">NV M I Other CUL</t>
  </si>
  <si>
    <t xml:space="preserve">NV Power CUL</t>
  </si>
  <si>
    <t xml:space="preserve">LB Tributary CUL</t>
  </si>
  <si>
    <t xml:space="preserve">AZ Tributary CUL</t>
  </si>
  <si>
    <t xml:space="preserve">NV Tributary CUL</t>
  </si>
  <si>
    <t xml:space="preserve">UT Tributary CUL</t>
  </si>
  <si>
    <t xml:space="preserve">NM Tributary CUL</t>
  </si>
  <si>
    <t xml:space="preserve">Gila CUL</t>
  </si>
  <si>
    <t xml:space="preserve">NM Gila CUL</t>
  </si>
  <si>
    <t xml:space="preserve">USGS LC Cameron</t>
  </si>
  <si>
    <t xml:space="preserve">Little Colorado CUL</t>
  </si>
  <si>
    <t xml:space="preserve">AZ LC CUL</t>
  </si>
  <si>
    <t xml:space="preserve">NM LC CUL</t>
  </si>
  <si>
    <t xml:space="preserve">USGS Virgin Littlefield</t>
  </si>
  <si>
    <t xml:space="preserve">Virgin CUL</t>
  </si>
  <si>
    <t xml:space="preserve">AZ Virgin CUL</t>
  </si>
  <si>
    <t xml:space="preserve">NV Virgin CUL</t>
  </si>
  <si>
    <t xml:space="preserve">UT Virgin CUL</t>
  </si>
  <si>
    <t xml:space="preserve">USGS Bill Williams</t>
  </si>
  <si>
    <t xml:space="preserve">AZ Bill Williams CUL</t>
  </si>
  <si>
    <t xml:space="preserve">USGS Muddy Moapa</t>
  </si>
  <si>
    <t xml:space="preserve">NV Muddy CUL</t>
  </si>
  <si>
    <t xml:space="preserve">AZ Trib Below Lake Mead CUL</t>
  </si>
  <si>
    <t xml:space="preserve">NV Trib Above Lake Mead  CUL</t>
  </si>
  <si>
    <t xml:space="preserve">UT Trib Above Lake Mead CUL</t>
  </si>
  <si>
    <t xml:space="preserve">Mohave CUL</t>
  </si>
  <si>
    <t xml:space="preserve">Havasu CUL</t>
  </si>
  <si>
    <t xml:space="preserve">Senator Wash CUL</t>
  </si>
  <si>
    <t xml:space="preserve">Diversion Dams CUL</t>
  </si>
  <si>
    <t xml:space="preserve">Havasu</t>
  </si>
  <si>
    <t xml:space="preserve">Blue Mesa</t>
  </si>
  <si>
    <t xml:space="preserve">Mead Evaporation</t>
  </si>
  <si>
    <t xml:space="preserve">Salton Elevation</t>
  </si>
  <si>
    <t xml:space="preserve">Salton Inflow</t>
  </si>
  <si>
    <t xml:space="preserve">MX Alamo River</t>
  </si>
  <si>
    <t xml:space="preserve">Alamo River</t>
  </si>
  <si>
    <t xml:space="preserve">MX New River</t>
  </si>
  <si>
    <t xml:space="preserve">New River</t>
  </si>
  <si>
    <t xml:space="preserve">Whitewater</t>
  </si>
  <si>
    <t xml:space="preserve">Imperial Total CU</t>
  </si>
  <si>
    <t xml:space="preserve">Imperial CU</t>
  </si>
  <si>
    <t xml:space="preserve">Coachella CU</t>
  </si>
  <si>
    <t xml:space="preserve">Color</t>
  </si>
  <si>
    <t xml:space="preserve">Units</t>
  </si>
  <si>
    <t xml:space="preserve">Description</t>
  </si>
  <si>
    <t xml:space="preserve">Source</t>
  </si>
  <si>
    <t xml:space="preserve">CY</t>
  </si>
  <si>
    <t xml:space="preserve">MAF</t>
  </si>
  <si>
    <t xml:space="preserve">USBR Lower Basin Annual Reports Consumptive Use</t>
  </si>
  <si>
    <t xml:space="preserve">data/USBR_Reports/</t>
  </si>
  <si>
    <t xml:space="preserve">USBR Lower Basin Annual Report Flow</t>
  </si>
  <si>
    <t xml:space="preserve">USBR Upper Basin Consumptive Uses and Losses</t>
  </si>
  <si>
    <t xml:space="preserve">data/Colorado_River/V24.5_CUL_ResultsCU_CY.xlsx</t>
  </si>
  <si>
    <t xml:space="preserve">AF/MAF</t>
  </si>
  <si>
    <t xml:space="preserve">USBR Lower Basin Mainstream CUL</t>
  </si>
  <si>
    <t xml:space="preserve">data/Colorado_River/1971-2024 Lower Colorado River System CUL Data.xlsx</t>
  </si>
  <si>
    <t xml:space="preserve">USBR Lower Basin Reservoir CUL</t>
  </si>
  <si>
    <t xml:space="preserve">USBR Lower Basin Tributary CUL</t>
  </si>
  <si>
    <t xml:space="preserve">USBR Natural Flow</t>
  </si>
  <si>
    <t xml:space="preserve">data/Colorado_River/NaturalFlows1906-2020_20221215.xlsx</t>
  </si>
  <si>
    <t xml:space="preserve">USGS Gage</t>
  </si>
  <si>
    <t xml:space="preserve">API</t>
  </si>
  <si>
    <t xml:space="preserve">USBR RISE</t>
  </si>
  <si>
    <t xml:space="preserve">Feet</t>
  </si>
  <si>
    <t xml:space="preserve">USBR RISE and USGS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</si>
</sst>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0.00;[RED]\-#,##0.00"/>
    <numFmt numFmtId="167" formatCode="0.000"/>
    <numFmt numFmtId="168" formatCode="#,##0.00;[RED]\-#,##0.00"/>
    <numFmt numFmtId="169" formatCode="[RED]#,##0.00;\-#,##0.00"/>
    <numFmt numFmtId="170" formatCode="#,##0.00;\-###,000"/>
    <numFmt numFmtId="171" formatCode="#,##0;\-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 Narrow"/>
      <family val="0"/>
      <charset val="1"/>
    </font>
    <font>
      <sz val="11"/>
      <name val="Cambria"/>
      <family val="0"/>
      <charset val="1"/>
    </font>
    <font>
      <sz val="1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B3CAC7"/>
        <bgColor rgb="FFE0F0FF"/>
      </patternFill>
    </fill>
    <fill>
      <patternFill patternType="solid">
        <fgColor rgb="FFE0F0FF"/>
        <bgColor rgb="FFD0FFFF"/>
      </patternFill>
    </fill>
    <fill>
      <patternFill patternType="solid">
        <fgColor rgb="FFE8FFE0"/>
        <bgColor rgb="FFFFFFD0"/>
      </patternFill>
    </fill>
    <fill>
      <patternFill patternType="solid">
        <fgColor rgb="FFEFEFD0"/>
        <bgColor rgb="FFFFE6E6"/>
      </patternFill>
    </fill>
    <fill>
      <patternFill patternType="solid">
        <fgColor rgb="FFD0FFFF"/>
        <bgColor rgb="FFE0F0FF"/>
      </patternFill>
    </fill>
    <fill>
      <patternFill patternType="solid">
        <fgColor rgb="FFFFE0FF"/>
        <bgColor rgb="FFFFE6E6"/>
      </patternFill>
    </fill>
    <fill>
      <patternFill patternType="solid">
        <fgColor rgb="FFFF80FF"/>
        <bgColor rgb="FFFF6D6D"/>
      </patternFill>
    </fill>
    <fill>
      <patternFill patternType="solid">
        <fgColor rgb="FFFFFF00"/>
        <bgColor rgb="FFFFFF6D"/>
      </patternFill>
    </fill>
    <fill>
      <patternFill patternType="solid">
        <fgColor rgb="FF00FF00"/>
        <bgColor rgb="FF40FF40"/>
      </patternFill>
    </fill>
    <fill>
      <patternFill patternType="solid">
        <fgColor rgb="FF40FF40"/>
        <bgColor rgb="FF00FF00"/>
      </patternFill>
    </fill>
    <fill>
      <patternFill patternType="solid">
        <fgColor rgb="FFFFFFFF"/>
        <bgColor rgb="FFFFF0F0"/>
      </patternFill>
    </fill>
    <fill>
      <patternFill patternType="solid">
        <fgColor rgb="FFFFFF6D"/>
        <bgColor rgb="FFFFFFD0"/>
      </patternFill>
    </fill>
    <fill>
      <patternFill patternType="solid">
        <fgColor rgb="FFFFF0F0"/>
        <bgColor rgb="FFFFE6E6"/>
      </patternFill>
    </fill>
    <fill>
      <patternFill patternType="solid">
        <fgColor rgb="FFFF6D6D"/>
        <bgColor rgb="FFFF6600"/>
      </patternFill>
    </fill>
    <fill>
      <patternFill patternType="solid">
        <fgColor rgb="FFFFC080"/>
        <bgColor rgb="FFFFB66C"/>
      </patternFill>
    </fill>
    <fill>
      <patternFill patternType="solid">
        <fgColor rgb="FFFFA070"/>
        <bgColor rgb="FFFFB66C"/>
      </patternFill>
    </fill>
    <fill>
      <patternFill patternType="solid">
        <fgColor rgb="FFFFFFD0"/>
        <bgColor rgb="FFE8FFE0"/>
      </patternFill>
    </fill>
    <fill>
      <patternFill patternType="solid">
        <fgColor rgb="FFFFE6E6"/>
        <bgColor rgb="FFFFF0F0"/>
      </patternFill>
    </fill>
    <fill>
      <patternFill patternType="solid">
        <fgColor rgb="FFFFD28C"/>
        <bgColor rgb="FFFFC080"/>
      </patternFill>
    </fill>
    <fill>
      <patternFill patternType="solid">
        <fgColor rgb="FFFFB66C"/>
        <bgColor rgb="FFFFC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9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1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3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8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FFF0F0"/>
      <rgbColor rgb="FF993366"/>
      <rgbColor rgb="FFFFFFD0"/>
      <rgbColor rgb="FFD0FFFF"/>
      <rgbColor rgb="FF660066"/>
      <rgbColor rgb="FFFF6D6D"/>
      <rgbColor rgb="FF0066CC"/>
      <rgbColor rgb="FFFFE0FF"/>
      <rgbColor rgb="FF000080"/>
      <rgbColor rgb="FFFF00FF"/>
      <rgbColor rgb="FFFFE6E6"/>
      <rgbColor rgb="FF00FFFF"/>
      <rgbColor rgb="FF800080"/>
      <rgbColor rgb="FF800000"/>
      <rgbColor rgb="FF008080"/>
      <rgbColor rgb="FF0000FF"/>
      <rgbColor rgb="FF00CCFF"/>
      <rgbColor rgb="FFE0F0FF"/>
      <rgbColor rgb="FFE8FFE0"/>
      <rgbColor rgb="FFFFFF6D"/>
      <rgbColor rgb="FFEFEFD0"/>
      <rgbColor rgb="FFFF80FF"/>
      <rgbColor rgb="FFFFC080"/>
      <rgbColor rgb="FFFFD28C"/>
      <rgbColor rgb="FF3366FF"/>
      <rgbColor rgb="FF40FF40"/>
      <rgbColor rgb="FF99CC00"/>
      <rgbColor rgb="FFFFB66C"/>
      <rgbColor rgb="FFFFA07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65" activePane="bottomRight" state="frozen"/>
      <selection pane="topLeft" activeCell="A1" activeCellId="0" sqref="A1"/>
      <selection pane="topRight" activeCell="B1" activeCellId="0" sqref="B1"/>
      <selection pane="bottomLeft" activeCell="A65" activeCellId="0" sqref="A65"/>
      <selection pane="bottomRight" activeCell="A65" activeCellId="0" sqref="A65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6" min="2" style="0" width="5"/>
    <col collapsed="false" customWidth="true" hidden="false" outlineLevel="0" max="15" min="7" style="0" width="7"/>
    <col collapsed="false" customWidth="true" hidden="false" outlineLevel="0" max="19" min="16" style="0" width="5"/>
  </cols>
  <sheetData>
    <row r="1" customFormat="false" ht="24.7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</row>
    <row r="2" customFormat="false" ht="15" hidden="false" customHeight="false" outlineLevel="0" collapsed="false">
      <c r="A2" s="4" t="n">
        <v>1922</v>
      </c>
      <c r="B2" s="5"/>
      <c r="C2" s="6"/>
      <c r="D2" s="7"/>
      <c r="E2" s="8"/>
      <c r="F2" s="6"/>
      <c r="G2" s="9" t="n">
        <v>22.514401</v>
      </c>
      <c r="H2" s="6"/>
      <c r="I2" s="10" t="n">
        <v>16.2754917144775</v>
      </c>
      <c r="J2" s="10"/>
      <c r="K2" s="7"/>
      <c r="L2" s="8"/>
      <c r="M2" s="11"/>
      <c r="N2" s="10"/>
      <c r="O2" s="10"/>
      <c r="P2" s="12"/>
      <c r="Q2" s="13"/>
      <c r="R2" s="12"/>
      <c r="S2" s="13"/>
    </row>
    <row r="3" customFormat="false" ht="15" hidden="false" customHeight="false" outlineLevel="0" collapsed="false">
      <c r="A3" s="4" t="n">
        <v>1923</v>
      </c>
      <c r="B3" s="5"/>
      <c r="C3" s="6"/>
      <c r="D3" s="7"/>
      <c r="E3" s="8"/>
      <c r="F3" s="6"/>
      <c r="G3" s="9" t="n">
        <v>18.296777</v>
      </c>
      <c r="H3" s="6"/>
      <c r="I3" s="10" t="n">
        <v>16.2367134094238</v>
      </c>
      <c r="J3" s="10"/>
      <c r="K3" s="7"/>
      <c r="L3" s="8"/>
      <c r="M3" s="11"/>
      <c r="N3" s="10"/>
      <c r="O3" s="10"/>
      <c r="P3" s="12"/>
      <c r="Q3" s="13"/>
      <c r="R3" s="12"/>
      <c r="S3" s="13"/>
    </row>
    <row r="4" customFormat="false" ht="15" hidden="false" customHeight="false" outlineLevel="0" collapsed="false">
      <c r="A4" s="4" t="n">
        <v>1924</v>
      </c>
      <c r="B4" s="5"/>
      <c r="C4" s="6"/>
      <c r="D4" s="7"/>
      <c r="E4" s="8"/>
      <c r="F4" s="6"/>
      <c r="G4" s="9" t="n">
        <v>18.997638</v>
      </c>
      <c r="H4" s="6"/>
      <c r="I4" s="10" t="n">
        <v>12.4616556167603</v>
      </c>
      <c r="J4" s="10"/>
      <c r="K4" s="7"/>
      <c r="L4" s="8"/>
      <c r="M4" s="11"/>
      <c r="N4" s="10"/>
      <c r="O4" s="10"/>
      <c r="P4" s="12"/>
      <c r="Q4" s="13"/>
      <c r="R4" s="12"/>
      <c r="S4" s="13"/>
    </row>
    <row r="5" customFormat="false" ht="15" hidden="false" customHeight="false" outlineLevel="0" collapsed="false">
      <c r="A5" s="4" t="n">
        <v>1925</v>
      </c>
      <c r="B5" s="5"/>
      <c r="C5" s="6"/>
      <c r="D5" s="7"/>
      <c r="E5" s="8"/>
      <c r="F5" s="6"/>
      <c r="G5" s="9" t="n">
        <v>13.928686</v>
      </c>
      <c r="H5" s="6"/>
      <c r="I5" s="10" t="n">
        <v>11.312123298645</v>
      </c>
      <c r="J5" s="10"/>
      <c r="K5" s="7"/>
      <c r="L5" s="8"/>
      <c r="M5" s="11"/>
      <c r="N5" s="10"/>
      <c r="O5" s="10"/>
      <c r="P5" s="12"/>
      <c r="Q5" s="13"/>
      <c r="R5" s="12"/>
      <c r="S5" s="13"/>
    </row>
    <row r="6" customFormat="false" ht="15" hidden="false" customHeight="false" outlineLevel="0" collapsed="false">
      <c r="A6" s="4" t="n">
        <v>1926</v>
      </c>
      <c r="B6" s="5"/>
      <c r="C6" s="6"/>
      <c r="D6" s="7"/>
      <c r="E6" s="8"/>
      <c r="F6" s="6"/>
      <c r="G6" s="9" t="n">
        <v>14.505619</v>
      </c>
      <c r="H6" s="6"/>
      <c r="I6" s="10" t="n">
        <v>13.9760074615479</v>
      </c>
      <c r="J6" s="10"/>
      <c r="K6" s="7"/>
      <c r="L6" s="8"/>
      <c r="M6" s="11"/>
      <c r="N6" s="10"/>
      <c r="O6" s="10"/>
      <c r="P6" s="12"/>
      <c r="Q6" s="13"/>
      <c r="R6" s="12"/>
      <c r="S6" s="13"/>
    </row>
    <row r="7" customFormat="false" ht="15" hidden="false" customHeight="false" outlineLevel="0" collapsed="false">
      <c r="A7" s="4" t="n">
        <v>1927</v>
      </c>
      <c r="B7" s="5"/>
      <c r="C7" s="6"/>
      <c r="D7" s="7"/>
      <c r="E7" s="8"/>
      <c r="F7" s="6"/>
      <c r="G7" s="9" t="n">
        <v>15.378418</v>
      </c>
      <c r="H7" s="6"/>
      <c r="I7" s="10" t="n">
        <v>16.5403022766113</v>
      </c>
      <c r="J7" s="10"/>
      <c r="K7" s="7"/>
      <c r="L7" s="8"/>
      <c r="M7" s="11"/>
      <c r="N7" s="10"/>
      <c r="O7" s="10"/>
      <c r="P7" s="12"/>
      <c r="Q7" s="13"/>
      <c r="R7" s="12"/>
      <c r="S7" s="13"/>
    </row>
    <row r="8" customFormat="false" ht="15" hidden="false" customHeight="false" outlineLevel="0" collapsed="false">
      <c r="A8" s="4" t="n">
        <v>1928</v>
      </c>
      <c r="B8" s="5"/>
      <c r="C8" s="6"/>
      <c r="D8" s="7"/>
      <c r="E8" s="8"/>
      <c r="F8" s="6"/>
      <c r="G8" s="9" t="n">
        <v>19.645777</v>
      </c>
      <c r="H8" s="6"/>
      <c r="I8" s="10" t="n">
        <v>15.3068885803223</v>
      </c>
      <c r="J8" s="10"/>
      <c r="K8" s="7"/>
      <c r="L8" s="8"/>
      <c r="M8" s="11"/>
      <c r="N8" s="10"/>
      <c r="O8" s="10"/>
      <c r="P8" s="12"/>
      <c r="Q8" s="13"/>
      <c r="R8" s="12"/>
      <c r="S8" s="13"/>
    </row>
    <row r="9" customFormat="false" ht="15" hidden="false" customHeight="false" outlineLevel="0" collapsed="false">
      <c r="A9" s="4" t="n">
        <v>1929</v>
      </c>
      <c r="B9" s="5"/>
      <c r="C9" s="6"/>
      <c r="D9" s="7"/>
      <c r="E9" s="8"/>
      <c r="F9" s="6"/>
      <c r="G9" s="9" t="n">
        <v>17.160409</v>
      </c>
      <c r="H9" s="6"/>
      <c r="I9" s="10" t="n">
        <v>19.1878643035889</v>
      </c>
      <c r="J9" s="10"/>
      <c r="K9" s="7"/>
      <c r="L9" s="8"/>
      <c r="M9" s="11"/>
      <c r="N9" s="10"/>
      <c r="O9" s="10"/>
      <c r="P9" s="12"/>
      <c r="Q9" s="13"/>
      <c r="R9" s="12"/>
      <c r="S9" s="13"/>
    </row>
    <row r="10" customFormat="false" ht="15" hidden="false" customHeight="false" outlineLevel="0" collapsed="false">
      <c r="A10" s="4" t="n">
        <v>1930</v>
      </c>
      <c r="B10" s="5"/>
      <c r="C10" s="6"/>
      <c r="D10" s="7"/>
      <c r="E10" s="8"/>
      <c r="F10" s="6"/>
      <c r="G10" s="9" t="n">
        <v>22.218872</v>
      </c>
      <c r="H10" s="6"/>
      <c r="I10" s="10" t="n">
        <v>13.051815032959</v>
      </c>
      <c r="J10" s="10"/>
      <c r="K10" s="7"/>
      <c r="L10" s="8"/>
      <c r="M10" s="11"/>
      <c r="N10" s="10"/>
      <c r="O10" s="10"/>
      <c r="P10" s="12"/>
      <c r="Q10" s="13"/>
      <c r="R10" s="12"/>
      <c r="S10" s="13"/>
    </row>
    <row r="11" customFormat="false" ht="15" hidden="false" customHeight="false" outlineLevel="0" collapsed="false">
      <c r="A11" s="4" t="n">
        <v>1931</v>
      </c>
      <c r="B11" s="5"/>
      <c r="C11" s="6"/>
      <c r="D11" s="7"/>
      <c r="E11" s="8"/>
      <c r="F11" s="6"/>
      <c r="G11" s="9" t="n">
        <v>14.448164</v>
      </c>
      <c r="H11" s="6" t="n">
        <f aca="false">AVERAGE(I2:I11)</f>
        <v>14.0724611282349</v>
      </c>
      <c r="I11" s="10" t="n">
        <v>6.3757495880127</v>
      </c>
      <c r="J11" s="10"/>
      <c r="K11" s="7"/>
      <c r="L11" s="8"/>
      <c r="M11" s="11"/>
      <c r="N11" s="10"/>
      <c r="O11" s="10"/>
      <c r="P11" s="12"/>
      <c r="Q11" s="13"/>
      <c r="R11" s="12"/>
      <c r="S11" s="13"/>
    </row>
    <row r="12" customFormat="false" ht="15" hidden="false" customHeight="false" outlineLevel="0" collapsed="false">
      <c r="A12" s="4" t="n">
        <v>1932</v>
      </c>
      <c r="B12" s="5"/>
      <c r="C12" s="6"/>
      <c r="D12" s="7"/>
      <c r="E12" s="8"/>
      <c r="F12" s="6"/>
      <c r="G12" s="9" t="n">
        <v>8.75489</v>
      </c>
      <c r="H12" s="6" t="n">
        <f aca="false">AVERAGE(I3:I12)</f>
        <v>13.9698369026184</v>
      </c>
      <c r="I12" s="10" t="n">
        <v>15.249249458313</v>
      </c>
      <c r="J12" s="10"/>
      <c r="K12" s="7"/>
      <c r="L12" s="8"/>
      <c r="M12" s="11"/>
      <c r="N12" s="10"/>
      <c r="O12" s="10"/>
      <c r="P12" s="12"/>
      <c r="Q12" s="13"/>
      <c r="R12" s="12"/>
      <c r="S12" s="13"/>
    </row>
    <row r="13" customFormat="false" ht="15" hidden="false" customHeight="false" outlineLevel="0" collapsed="false">
      <c r="A13" s="4" t="n">
        <v>1933</v>
      </c>
      <c r="B13" s="5"/>
      <c r="C13" s="6"/>
      <c r="D13" s="7"/>
      <c r="E13" s="8"/>
      <c r="F13" s="6"/>
      <c r="G13" s="9" t="n">
        <v>17.665041</v>
      </c>
      <c r="H13" s="6" t="n">
        <f aca="false">AVERAGE(I4:I13)</f>
        <v>13.3190323829651</v>
      </c>
      <c r="I13" s="10" t="n">
        <v>9.72866821289063</v>
      </c>
      <c r="J13" s="10"/>
      <c r="K13" s="7"/>
      <c r="L13" s="8"/>
      <c r="M13" s="11"/>
      <c r="N13" s="10"/>
      <c r="O13" s="10"/>
      <c r="P13" s="12"/>
      <c r="Q13" s="13"/>
      <c r="R13" s="12"/>
      <c r="S13" s="13"/>
    </row>
    <row r="14" customFormat="false" ht="15" hidden="false" customHeight="false" outlineLevel="0" collapsed="false">
      <c r="A14" s="4" t="n">
        <v>1934</v>
      </c>
      <c r="B14" s="5"/>
      <c r="C14" s="6"/>
      <c r="D14" s="7"/>
      <c r="E14" s="8"/>
      <c r="F14" s="6"/>
      <c r="G14" s="9" t="n">
        <v>12.361183</v>
      </c>
      <c r="H14" s="6" t="n">
        <f aca="false">AVERAGE(I5:I14)</f>
        <v>12.510610294342</v>
      </c>
      <c r="I14" s="10" t="n">
        <v>4.37743473052979</v>
      </c>
      <c r="J14" s="10"/>
      <c r="K14" s="7"/>
      <c r="L14" s="8"/>
      <c r="M14" s="11"/>
      <c r="N14" s="10"/>
      <c r="O14" s="10"/>
      <c r="P14" s="12"/>
      <c r="Q14" s="13"/>
      <c r="R14" s="12"/>
      <c r="S14" s="13"/>
    </row>
    <row r="15" customFormat="false" ht="15" hidden="false" customHeight="false" outlineLevel="0" collapsed="false">
      <c r="A15" s="4" t="n">
        <v>1935</v>
      </c>
      <c r="B15" s="5"/>
      <c r="C15" s="6"/>
      <c r="D15" s="7"/>
      <c r="E15" s="8"/>
      <c r="F15" s="6"/>
      <c r="G15" s="9" t="n">
        <v>6.140558</v>
      </c>
      <c r="H15" s="6" t="n">
        <f aca="false">AVERAGE(I6:I15)</f>
        <v>12.3689021110535</v>
      </c>
      <c r="I15" s="10" t="n">
        <v>9.89504146575928</v>
      </c>
      <c r="J15" s="10"/>
      <c r="K15" s="7"/>
      <c r="L15" s="8"/>
      <c r="M15" s="11"/>
      <c r="N15" s="10"/>
      <c r="O15" s="10"/>
      <c r="P15" s="12"/>
      <c r="Q15" s="13"/>
      <c r="R15" s="12"/>
      <c r="S15" s="13"/>
    </row>
    <row r="16" customFormat="false" ht="15" hidden="false" customHeight="false" outlineLevel="0" collapsed="false">
      <c r="A16" s="4" t="n">
        <v>1936</v>
      </c>
      <c r="B16" s="5"/>
      <c r="C16" s="6" t="n">
        <v>5.93450927734375</v>
      </c>
      <c r="D16" s="7"/>
      <c r="E16" s="8"/>
      <c r="F16" s="6"/>
      <c r="G16" s="9" t="n">
        <v>12.608227</v>
      </c>
      <c r="H16" s="6" t="n">
        <f aca="false">AVERAGE(I7:I16)</f>
        <v>12.1647922515869</v>
      </c>
      <c r="I16" s="10" t="n">
        <v>11.9349088668823</v>
      </c>
      <c r="J16" s="10"/>
      <c r="K16" s="7"/>
      <c r="L16" s="8"/>
      <c r="M16" s="11"/>
      <c r="N16" s="10"/>
      <c r="O16" s="10"/>
      <c r="P16" s="12" t="n">
        <v>1023.34997558594</v>
      </c>
      <c r="Q16" s="13"/>
      <c r="R16" s="12"/>
      <c r="S16" s="13"/>
    </row>
    <row r="17" customFormat="false" ht="15" hidden="false" customHeight="false" outlineLevel="0" collapsed="false">
      <c r="A17" s="4" t="n">
        <v>1937</v>
      </c>
      <c r="B17" s="5"/>
      <c r="C17" s="6" t="n">
        <v>6.01799297332764</v>
      </c>
      <c r="D17" s="7" t="n">
        <v>11.832799911499</v>
      </c>
      <c r="E17" s="8"/>
      <c r="F17" s="6"/>
      <c r="G17" s="9" t="n">
        <v>14.661124</v>
      </c>
      <c r="H17" s="6" t="n">
        <f aca="false">AVERAGE(I8:I17)</f>
        <v>11.697814655304</v>
      </c>
      <c r="I17" s="10" t="n">
        <v>11.8705263137817</v>
      </c>
      <c r="J17" s="10"/>
      <c r="K17" s="7"/>
      <c r="L17" s="8"/>
      <c r="M17" s="11"/>
      <c r="N17" s="10"/>
      <c r="O17" s="10"/>
      <c r="P17" s="12" t="n">
        <v>1095.75</v>
      </c>
      <c r="Q17" s="13"/>
      <c r="R17" s="12"/>
      <c r="S17" s="13"/>
    </row>
    <row r="18" customFormat="false" ht="15" hidden="false" customHeight="false" outlineLevel="0" collapsed="false">
      <c r="A18" s="4" t="n">
        <v>1938</v>
      </c>
      <c r="B18" s="5"/>
      <c r="C18" s="6" t="n">
        <v>6.76426935195923</v>
      </c>
      <c r="D18" s="7" t="n">
        <v>19.7257995605469</v>
      </c>
      <c r="E18" s="8" t="n">
        <f aca="false">D18-D17</f>
        <v>7.89299964904786</v>
      </c>
      <c r="F18" s="6"/>
      <c r="G18" s="9" t="n">
        <v>14.303932</v>
      </c>
      <c r="H18" s="6" t="n">
        <f aca="false">AVERAGE(I9:I18)</f>
        <v>11.7085412025452</v>
      </c>
      <c r="I18" s="10" t="n">
        <v>15.4141540527344</v>
      </c>
      <c r="J18" s="10"/>
      <c r="K18" s="7"/>
      <c r="L18" s="8"/>
      <c r="M18" s="11"/>
      <c r="N18" s="10"/>
      <c r="O18" s="10"/>
      <c r="P18" s="12" t="n">
        <v>1168.67004394531</v>
      </c>
      <c r="Q18" s="13" t="n">
        <f aca="false">P18-P17</f>
        <v>72.920043945312</v>
      </c>
      <c r="R18" s="12"/>
      <c r="S18" s="13"/>
    </row>
    <row r="19" customFormat="false" ht="15" hidden="false" customHeight="false" outlineLevel="0" collapsed="false">
      <c r="A19" s="4" t="n">
        <v>1939</v>
      </c>
      <c r="B19" s="5"/>
      <c r="C19" s="6" t="n">
        <v>8.64486598968506</v>
      </c>
      <c r="D19" s="7" t="n">
        <v>19.88330078125</v>
      </c>
      <c r="E19" s="8" t="n">
        <f aca="false">D19-D18</f>
        <v>0.157501220703121</v>
      </c>
      <c r="F19" s="6"/>
      <c r="G19" s="9" t="n">
        <v>18.121894</v>
      </c>
      <c r="H19" s="6" t="n">
        <f aca="false">AVERAGE(I10:I19)</f>
        <v>10.7257371902466</v>
      </c>
      <c r="I19" s="10" t="n">
        <v>9.35982418060303</v>
      </c>
      <c r="J19" s="10"/>
      <c r="K19" s="7"/>
      <c r="L19" s="8"/>
      <c r="M19" s="11"/>
      <c r="N19" s="10"/>
      <c r="O19" s="10"/>
      <c r="P19" s="12" t="n">
        <v>1169.93005371094</v>
      </c>
      <c r="Q19" s="13" t="n">
        <f aca="false">P19-P18</f>
        <v>1.26000976562591</v>
      </c>
      <c r="R19" s="12"/>
      <c r="S19" s="13"/>
    </row>
    <row r="20" customFormat="false" ht="15" hidden="false" customHeight="false" outlineLevel="0" collapsed="false">
      <c r="A20" s="4" t="n">
        <v>1940</v>
      </c>
      <c r="B20" s="5"/>
      <c r="C20" s="6" t="n">
        <v>7.97296953201294</v>
      </c>
      <c r="D20" s="7" t="n">
        <v>19.6494998931885</v>
      </c>
      <c r="E20" s="8" t="n">
        <f aca="false">D20-D19</f>
        <v>-0.23380088806152</v>
      </c>
      <c r="F20" s="6"/>
      <c r="G20" s="9" t="n">
        <v>11.167271</v>
      </c>
      <c r="H20" s="6" t="n">
        <f aca="false">AVERAGE(I11:I20)</f>
        <v>10.1260938644409</v>
      </c>
      <c r="I20" s="10" t="n">
        <v>7.05538177490234</v>
      </c>
      <c r="J20" s="10"/>
      <c r="K20" s="7"/>
      <c r="L20" s="8"/>
      <c r="M20" s="11"/>
      <c r="N20" s="10"/>
      <c r="O20" s="10"/>
      <c r="P20" s="12" t="n">
        <v>1168.06005859375</v>
      </c>
      <c r="Q20" s="13" t="n">
        <f aca="false">P20-P19</f>
        <v>-1.86999511718795</v>
      </c>
      <c r="R20" s="12"/>
      <c r="S20" s="13"/>
    </row>
    <row r="21" customFormat="false" ht="15" hidden="false" customHeight="false" outlineLevel="0" collapsed="false">
      <c r="A21" s="4" t="n">
        <v>1941</v>
      </c>
      <c r="B21" s="5"/>
      <c r="C21" s="6" t="n">
        <v>14.8874864578247</v>
      </c>
      <c r="D21" s="7" t="n">
        <v>24.0900001525879</v>
      </c>
      <c r="E21" s="8" t="n">
        <f aca="false">D21-D20</f>
        <v>4.44050025939941</v>
      </c>
      <c r="F21" s="6"/>
      <c r="G21" s="9" t="n">
        <v>9.981674</v>
      </c>
      <c r="H21" s="6" t="n">
        <f aca="false">AVERAGE(I12:I21)</f>
        <v>11.0911260604858</v>
      </c>
      <c r="I21" s="10" t="n">
        <v>16.0260715484619</v>
      </c>
      <c r="J21" s="10"/>
      <c r="K21" s="7"/>
      <c r="L21" s="8"/>
      <c r="M21" s="11"/>
      <c r="N21" s="10"/>
      <c r="O21" s="10"/>
      <c r="P21" s="12" t="n">
        <v>1195.7900390625</v>
      </c>
      <c r="Q21" s="13" t="n">
        <f aca="false">P21-P20</f>
        <v>27.72998046875</v>
      </c>
      <c r="R21" s="12"/>
      <c r="S21" s="13"/>
    </row>
    <row r="22" customFormat="false" ht="15" hidden="false" customHeight="false" outlineLevel="0" collapsed="false">
      <c r="A22" s="4" t="n">
        <v>1942</v>
      </c>
      <c r="B22" s="5"/>
      <c r="C22" s="6" t="n">
        <v>15.7615165710449</v>
      </c>
      <c r="D22" s="7" t="n">
        <v>26.261999130249</v>
      </c>
      <c r="E22" s="8" t="n">
        <f aca="false">D22-D21</f>
        <v>2.17199897766113</v>
      </c>
      <c r="F22" s="6"/>
      <c r="G22" s="9" t="n">
        <v>20.018936</v>
      </c>
      <c r="H22" s="6" t="n">
        <f aca="false">AVERAGE(I13:I22)</f>
        <v>11.2671343803406</v>
      </c>
      <c r="I22" s="10" t="n">
        <v>17.0093326568604</v>
      </c>
      <c r="J22" s="10"/>
      <c r="K22" s="7"/>
      <c r="L22" s="8"/>
      <c r="M22" s="11"/>
      <c r="N22" s="10"/>
      <c r="O22" s="10"/>
      <c r="P22" s="12" t="n">
        <v>1188.5</v>
      </c>
      <c r="Q22" s="13" t="n">
        <f aca="false">P22-P21</f>
        <v>-7.2900390625</v>
      </c>
      <c r="R22" s="12"/>
      <c r="S22" s="13"/>
    </row>
    <row r="23" customFormat="false" ht="15" hidden="false" customHeight="false" outlineLevel="0" collapsed="false">
      <c r="A23" s="4" t="n">
        <v>1943</v>
      </c>
      <c r="B23" s="5"/>
      <c r="C23" s="6" t="n">
        <v>12.7151622772217</v>
      </c>
      <c r="D23" s="7" t="n">
        <v>24.8729991912842</v>
      </c>
      <c r="E23" s="8" t="n">
        <f aca="false">D23-D22</f>
        <v>-1.38899993896484</v>
      </c>
      <c r="F23" s="6"/>
      <c r="G23" s="9" t="n">
        <v>17.163785</v>
      </c>
      <c r="H23" s="6" t="n">
        <f aca="false">AVERAGE(I14:I23)</f>
        <v>11.4186884880066</v>
      </c>
      <c r="I23" s="10" t="n">
        <v>11.2442092895508</v>
      </c>
      <c r="J23" s="10"/>
      <c r="K23" s="7"/>
      <c r="L23" s="8"/>
      <c r="M23" s="11"/>
      <c r="N23" s="10"/>
      <c r="O23" s="10"/>
      <c r="P23" s="12" t="n">
        <v>1178.32995605469</v>
      </c>
      <c r="Q23" s="13" t="n">
        <f aca="false">P23-P22</f>
        <v>-10.170043945312</v>
      </c>
      <c r="R23" s="12"/>
      <c r="S23" s="13"/>
    </row>
    <row r="24" customFormat="false" ht="15" hidden="false" customHeight="false" outlineLevel="0" collapsed="false">
      <c r="A24" s="4" t="n">
        <v>1944</v>
      </c>
      <c r="B24" s="5"/>
      <c r="C24" s="6" t="n">
        <v>14.4264907836914</v>
      </c>
      <c r="D24" s="7" t="n">
        <v>23.5179996490479</v>
      </c>
      <c r="E24" s="8" t="n">
        <f aca="false">D24-D23</f>
        <v>-1.35499954223633</v>
      </c>
      <c r="F24" s="6"/>
      <c r="G24" s="9" t="n">
        <v>13.716241</v>
      </c>
      <c r="H24" s="6" t="n">
        <f aca="false">AVERAGE(I15:I24)</f>
        <v>12.3010540008545</v>
      </c>
      <c r="I24" s="10" t="n">
        <v>13.2010898590088</v>
      </c>
      <c r="J24" s="10"/>
      <c r="K24" s="7"/>
      <c r="L24" s="8"/>
      <c r="M24" s="11"/>
      <c r="N24" s="10"/>
      <c r="O24" s="10"/>
      <c r="P24" s="12" t="n">
        <v>1168</v>
      </c>
      <c r="Q24" s="13" t="n">
        <f aca="false">P24-P23</f>
        <v>-10.329956054688</v>
      </c>
      <c r="R24" s="12"/>
      <c r="S24" s="13"/>
    </row>
    <row r="25" customFormat="false" ht="15" hidden="false" customHeight="false" outlineLevel="0" collapsed="false">
      <c r="A25" s="4" t="n">
        <v>1945</v>
      </c>
      <c r="B25" s="5"/>
      <c r="C25" s="6" t="n">
        <v>12.5114212036133</v>
      </c>
      <c r="D25" s="7" t="n">
        <v>22.9260005950928</v>
      </c>
      <c r="E25" s="8" t="n">
        <f aca="false">D25-D24</f>
        <v>-0.591999053955082</v>
      </c>
      <c r="F25" s="6"/>
      <c r="G25" s="9" t="n">
        <v>15.296903</v>
      </c>
      <c r="H25" s="6" t="n">
        <f aca="false">AVERAGE(I16:I25)</f>
        <v>12.4643818855286</v>
      </c>
      <c r="I25" s="10" t="n">
        <v>11.5283203125</v>
      </c>
      <c r="J25" s="10"/>
      <c r="K25" s="7"/>
      <c r="L25" s="8"/>
      <c r="M25" s="11"/>
      <c r="N25" s="10"/>
      <c r="O25" s="10"/>
      <c r="P25" s="12" t="n">
        <v>1163.35998535156</v>
      </c>
      <c r="Q25" s="13" t="n">
        <f aca="false">P25-P24</f>
        <v>-4.64001464843796</v>
      </c>
      <c r="R25" s="12"/>
      <c r="S25" s="13"/>
    </row>
    <row r="26" customFormat="false" ht="15" hidden="false" customHeight="false" outlineLevel="0" collapsed="false">
      <c r="A26" s="4" t="n">
        <v>1946</v>
      </c>
      <c r="B26" s="5"/>
      <c r="C26" s="6" t="n">
        <v>10.5848484039307</v>
      </c>
      <c r="D26" s="7" t="n">
        <v>21.1089992523193</v>
      </c>
      <c r="E26" s="8" t="n">
        <f aca="false">D26-D25</f>
        <v>-1.81700134277343</v>
      </c>
      <c r="F26" s="6"/>
      <c r="G26" s="9" t="n">
        <v>14.258149</v>
      </c>
      <c r="H26" s="6" t="n">
        <f aca="false">AVERAGE(I17:I26)</f>
        <v>12.1430892944336</v>
      </c>
      <c r="I26" s="10" t="n">
        <v>8.72198295593262</v>
      </c>
      <c r="J26" s="10"/>
      <c r="K26" s="7"/>
      <c r="L26" s="8"/>
      <c r="M26" s="11"/>
      <c r="N26" s="10"/>
      <c r="O26" s="10"/>
      <c r="P26" s="12" t="n">
        <v>1148.53002929688</v>
      </c>
      <c r="Q26" s="13" t="n">
        <f aca="false">P26-P25</f>
        <v>-14.829956054687</v>
      </c>
      <c r="R26" s="12"/>
      <c r="S26" s="13"/>
    </row>
    <row r="27" customFormat="false" ht="15" hidden="false" customHeight="false" outlineLevel="0" collapsed="false">
      <c r="A27" s="4" t="n">
        <v>1947</v>
      </c>
      <c r="B27" s="5"/>
      <c r="C27" s="6" t="n">
        <v>10.9582939147949</v>
      </c>
      <c r="D27" s="7" t="n">
        <v>23.8509998321533</v>
      </c>
      <c r="E27" s="8" t="n">
        <f aca="false">D27-D26</f>
        <v>2.74200057983398</v>
      </c>
      <c r="F27" s="6"/>
      <c r="G27" s="9" t="n">
        <v>11.036688</v>
      </c>
      <c r="H27" s="6" t="n">
        <f aca="false">AVERAGE(I18:I27)</f>
        <v>12.3052211761475</v>
      </c>
      <c r="I27" s="10" t="n">
        <v>13.4918451309204</v>
      </c>
      <c r="J27" s="10"/>
      <c r="K27" s="7"/>
      <c r="L27" s="8"/>
      <c r="M27" s="11"/>
      <c r="N27" s="10"/>
      <c r="O27" s="10"/>
      <c r="P27" s="12" t="n">
        <v>1170.57995605469</v>
      </c>
      <c r="Q27" s="13" t="n">
        <f aca="false">P27-P26</f>
        <v>22.049926757813</v>
      </c>
      <c r="R27" s="12"/>
      <c r="S27" s="13"/>
    </row>
    <row r="28" customFormat="false" ht="15" hidden="false" customHeight="false" outlineLevel="0" collapsed="false">
      <c r="A28" s="4" t="n">
        <v>1948</v>
      </c>
      <c r="B28" s="5"/>
      <c r="C28" s="6" t="n">
        <v>13.0494346618652</v>
      </c>
      <c r="D28" s="7" t="n">
        <v>23.1340007781982</v>
      </c>
      <c r="E28" s="8" t="n">
        <f aca="false">D28-D27</f>
        <v>-0.716999053955082</v>
      </c>
      <c r="F28" s="6"/>
      <c r="G28" s="9" t="n">
        <v>16.380601</v>
      </c>
      <c r="H28" s="6" t="n">
        <f aca="false">AVERAGE(I19:I28)</f>
        <v>12.1305875778198</v>
      </c>
      <c r="I28" s="10" t="n">
        <v>13.667818069458</v>
      </c>
      <c r="J28" s="10"/>
      <c r="K28" s="7"/>
      <c r="L28" s="8"/>
      <c r="M28" s="11"/>
      <c r="N28" s="10"/>
      <c r="O28" s="10"/>
      <c r="P28" s="12" t="n">
        <v>1165</v>
      </c>
      <c r="Q28" s="13" t="n">
        <f aca="false">P28-P27</f>
        <v>-5.57995605468796</v>
      </c>
      <c r="R28" s="12"/>
      <c r="S28" s="13"/>
    </row>
    <row r="29" customFormat="false" ht="15" hidden="false" customHeight="false" outlineLevel="0" collapsed="false">
      <c r="A29" s="4" t="n">
        <v>1949</v>
      </c>
      <c r="B29" s="5"/>
      <c r="C29" s="6" t="n">
        <v>13.566840171814</v>
      </c>
      <c r="D29" s="7" t="n">
        <v>19.9069995880127</v>
      </c>
      <c r="E29" s="8" t="n">
        <f aca="false">D29-D28</f>
        <v>-3.22700119018554</v>
      </c>
      <c r="F29" s="6"/>
      <c r="G29" s="9" t="n">
        <v>15.025098</v>
      </c>
      <c r="H29" s="6" t="n">
        <f aca="false">AVERAGE(I20:I29)</f>
        <v>12.6284198760986</v>
      </c>
      <c r="I29" s="10" t="n">
        <v>14.3381471633911</v>
      </c>
      <c r="J29" s="10"/>
      <c r="K29" s="7"/>
      <c r="L29" s="8"/>
      <c r="M29" s="11"/>
      <c r="N29" s="10"/>
      <c r="O29" s="10"/>
      <c r="P29" s="12" t="n">
        <v>1170.11999511719</v>
      </c>
      <c r="Q29" s="13" t="n">
        <f aca="false">P29-P28</f>
        <v>5.11999511718796</v>
      </c>
      <c r="R29" s="12"/>
      <c r="S29" s="13"/>
    </row>
    <row r="30" customFormat="false" ht="15" hidden="false" customHeight="false" outlineLevel="0" collapsed="false">
      <c r="A30" s="4" t="n">
        <v>1950</v>
      </c>
      <c r="B30" s="5"/>
      <c r="C30" s="6" t="n">
        <v>12.0157747268677</v>
      </c>
      <c r="D30" s="7" t="n">
        <v>18.2590007781982</v>
      </c>
      <c r="E30" s="8" t="n">
        <f aca="false">D30-D29</f>
        <v>-1.64799880981446</v>
      </c>
      <c r="F30" s="6"/>
      <c r="G30" s="9" t="n">
        <v>16.972591</v>
      </c>
      <c r="H30" s="6" t="n">
        <f aca="false">AVERAGE(I21:I30)</f>
        <v>13.0271546363831</v>
      </c>
      <c r="I30" s="10" t="n">
        <v>11.0427293777466</v>
      </c>
      <c r="J30" s="10"/>
      <c r="K30" s="7"/>
      <c r="L30" s="8"/>
      <c r="M30" s="11"/>
      <c r="N30" s="10"/>
      <c r="O30" s="10"/>
      <c r="P30" s="12" t="n">
        <v>1156.61999511719</v>
      </c>
      <c r="Q30" s="13" t="n">
        <f aca="false">P30-P29</f>
        <v>-13.5</v>
      </c>
      <c r="R30" s="12"/>
      <c r="S30" s="13"/>
    </row>
    <row r="31" customFormat="false" ht="15" hidden="false" customHeight="false" outlineLevel="0" collapsed="false">
      <c r="A31" s="4" t="n">
        <v>1951</v>
      </c>
      <c r="B31" s="5"/>
      <c r="C31" s="6" t="n">
        <v>9.86993026733398</v>
      </c>
      <c r="D31" s="7" t="n">
        <v>17.8460006713867</v>
      </c>
      <c r="E31" s="8" t="n">
        <f aca="false">D31-D30</f>
        <v>-0.41300010681152</v>
      </c>
      <c r="F31" s="6"/>
      <c r="G31" s="9" t="n">
        <v>12.949869</v>
      </c>
      <c r="H31" s="6" t="n">
        <f aca="false">AVERAGE(I22:I31)</f>
        <v>12.4062288284302</v>
      </c>
      <c r="I31" s="10" t="n">
        <v>9.81681346893311</v>
      </c>
      <c r="J31" s="10"/>
      <c r="K31" s="7"/>
      <c r="L31" s="8"/>
      <c r="M31" s="11"/>
      <c r="N31" s="10"/>
      <c r="O31" s="10"/>
      <c r="P31" s="12" t="n">
        <v>1153.11999511719</v>
      </c>
      <c r="Q31" s="13" t="n">
        <f aca="false">P31-P30</f>
        <v>-3.5</v>
      </c>
      <c r="R31" s="12"/>
      <c r="S31" s="13"/>
    </row>
    <row r="32" customFormat="false" ht="15" hidden="false" customHeight="false" outlineLevel="0" collapsed="false">
      <c r="A32" s="4" t="n">
        <v>1952</v>
      </c>
      <c r="B32" s="5"/>
      <c r="C32" s="6" t="n">
        <v>15.8155469894409</v>
      </c>
      <c r="D32" s="7" t="n">
        <v>19.7830009460449</v>
      </c>
      <c r="E32" s="8" t="n">
        <f aca="false">D32-D31</f>
        <v>1.9370002746582</v>
      </c>
      <c r="F32" s="6"/>
      <c r="G32" s="9" t="n">
        <v>12.478879</v>
      </c>
      <c r="H32" s="6" t="n">
        <f aca="false">AVERAGE(I23:I32)</f>
        <v>12.5013851165771</v>
      </c>
      <c r="I32" s="10" t="n">
        <v>17.9608955383301</v>
      </c>
      <c r="J32" s="10"/>
      <c r="K32" s="7"/>
      <c r="L32" s="8"/>
      <c r="M32" s="11"/>
      <c r="N32" s="10"/>
      <c r="O32" s="10"/>
      <c r="P32" s="12" t="n">
        <v>1169.13000488281</v>
      </c>
      <c r="Q32" s="13" t="n">
        <f aca="false">P32-P31</f>
        <v>16.0100097656241</v>
      </c>
      <c r="R32" s="12"/>
      <c r="S32" s="13"/>
    </row>
    <row r="33" customFormat="false" ht="15" hidden="false" customHeight="false" outlineLevel="0" collapsed="false">
      <c r="A33" s="4" t="n">
        <v>1953</v>
      </c>
      <c r="B33" s="5"/>
      <c r="C33" s="6" t="n">
        <v>11.3002023696899</v>
      </c>
      <c r="D33" s="7" t="n">
        <v>17</v>
      </c>
      <c r="E33" s="8" t="n">
        <f aca="false">D33-D32</f>
        <v>-2.78300094604492</v>
      </c>
      <c r="F33" s="6"/>
      <c r="G33" s="9" t="n">
        <v>20.741619</v>
      </c>
      <c r="H33" s="6" t="n">
        <f aca="false">AVERAGE(I24:I33)</f>
        <v>12.2556900978088</v>
      </c>
      <c r="I33" s="10" t="n">
        <v>8.78725910186768</v>
      </c>
      <c r="J33" s="10"/>
      <c r="K33" s="7"/>
      <c r="L33" s="8"/>
      <c r="M33" s="11"/>
      <c r="N33" s="10"/>
      <c r="O33" s="10"/>
      <c r="P33" s="12" t="n">
        <v>1145.78002929688</v>
      </c>
      <c r="Q33" s="13" t="n">
        <f aca="false">P33-P32</f>
        <v>-23.349975585937</v>
      </c>
      <c r="R33" s="12"/>
      <c r="S33" s="13"/>
    </row>
    <row r="34" customFormat="false" ht="15" hidden="false" customHeight="false" outlineLevel="0" collapsed="false">
      <c r="A34" s="4" t="n">
        <v>1954</v>
      </c>
      <c r="B34" s="5"/>
      <c r="C34" s="6" t="n">
        <v>10.513918876648</v>
      </c>
      <c r="D34" s="7" t="n">
        <v>12.7580003738403</v>
      </c>
      <c r="E34" s="8" t="n">
        <f aca="false">D34-D33</f>
        <v>-4.24199962615967</v>
      </c>
      <c r="F34" s="6"/>
      <c r="G34" s="9" t="n">
        <v>11.123293</v>
      </c>
      <c r="H34" s="6" t="n">
        <f aca="false">AVERAGE(I25:I34)</f>
        <v>11.5456573963165</v>
      </c>
      <c r="I34" s="10" t="n">
        <v>6.10076284408569</v>
      </c>
      <c r="J34" s="10"/>
      <c r="K34" s="7"/>
      <c r="L34" s="8"/>
      <c r="M34" s="11"/>
      <c r="N34" s="10"/>
      <c r="O34" s="10"/>
      <c r="P34" s="12" t="n">
        <v>1105.47998046875</v>
      </c>
      <c r="Q34" s="13" t="n">
        <f aca="false">P34-P33</f>
        <v>-40.300048828125</v>
      </c>
      <c r="R34" s="12"/>
      <c r="S34" s="13"/>
    </row>
    <row r="35" customFormat="false" ht="15" hidden="false" customHeight="false" outlineLevel="0" collapsed="false">
      <c r="A35" s="4" t="n">
        <v>1955</v>
      </c>
      <c r="B35" s="5"/>
      <c r="C35" s="6" t="n">
        <v>8.58810043334961</v>
      </c>
      <c r="D35" s="7" t="n">
        <v>11.3990001678467</v>
      </c>
      <c r="E35" s="8" t="n">
        <f aca="false">D35-D34</f>
        <v>-1.35900020599365</v>
      </c>
      <c r="F35" s="6"/>
      <c r="G35" s="9" t="n">
        <v>8.424222</v>
      </c>
      <c r="H35" s="6" t="n">
        <f aca="false">AVERAGE(I26:I35)</f>
        <v>11.121839761734</v>
      </c>
      <c r="I35" s="10" t="n">
        <v>7.29014396667481</v>
      </c>
      <c r="J35" s="10"/>
      <c r="K35" s="7"/>
      <c r="L35" s="8"/>
      <c r="M35" s="11"/>
      <c r="N35" s="10"/>
      <c r="O35" s="10"/>
      <c r="P35" s="12" t="n">
        <v>1091.0400390625</v>
      </c>
      <c r="Q35" s="13" t="n">
        <f aca="false">P35-P34</f>
        <v>-14.43994140625</v>
      </c>
      <c r="R35" s="12"/>
      <c r="S35" s="13"/>
    </row>
    <row r="36" customFormat="false" ht="15" hidden="false" customHeight="false" outlineLevel="0" collapsed="false">
      <c r="A36" s="4" t="n">
        <v>1956</v>
      </c>
      <c r="B36" s="5"/>
      <c r="C36" s="6" t="n">
        <v>7.81266641616821</v>
      </c>
      <c r="D36" s="7" t="n">
        <v>11.9750003814697</v>
      </c>
      <c r="E36" s="8" t="n">
        <f aca="false">D36-D35</f>
        <v>0.57600021362305</v>
      </c>
      <c r="F36" s="6"/>
      <c r="G36" s="9" t="n">
        <v>9.358169</v>
      </c>
      <c r="H36" s="6" t="n">
        <f aca="false">AVERAGE(I27:I36)</f>
        <v>11.1236744403839</v>
      </c>
      <c r="I36" s="10" t="n">
        <v>8.74032974243164</v>
      </c>
      <c r="J36" s="10"/>
      <c r="K36" s="7"/>
      <c r="L36" s="8"/>
      <c r="M36" s="11"/>
      <c r="N36" s="10"/>
      <c r="O36" s="10"/>
      <c r="P36" s="12" t="n">
        <v>1097.28002929688</v>
      </c>
      <c r="Q36" s="13" t="n">
        <f aca="false">P36-P35</f>
        <v>6.239990234375</v>
      </c>
      <c r="R36" s="12"/>
      <c r="S36" s="13"/>
    </row>
    <row r="37" customFormat="false" ht="15" hidden="false" customHeight="false" outlineLevel="0" collapsed="false">
      <c r="A37" s="4" t="n">
        <v>1957</v>
      </c>
      <c r="B37" s="5"/>
      <c r="C37" s="6" t="n">
        <v>9.32305145263672</v>
      </c>
      <c r="D37" s="7" t="n">
        <v>20.863000869751</v>
      </c>
      <c r="E37" s="8" t="n">
        <f aca="false">D37-D36</f>
        <v>8.88800048828125</v>
      </c>
      <c r="F37" s="6"/>
      <c r="G37" s="9" t="n">
        <v>11.538011</v>
      </c>
      <c r="H37" s="6" t="n">
        <f aca="false">AVERAGE(I28:I37)</f>
        <v>11.5068152904511</v>
      </c>
      <c r="I37" s="10" t="n">
        <v>17.3232536315918</v>
      </c>
      <c r="J37" s="10"/>
      <c r="K37" s="7"/>
      <c r="L37" s="8"/>
      <c r="M37" s="11"/>
      <c r="N37" s="10"/>
      <c r="O37" s="10"/>
      <c r="P37" s="12" t="n">
        <v>1177.55004882813</v>
      </c>
      <c r="Q37" s="13" t="n">
        <f aca="false">P37-P36</f>
        <v>80.27001953125</v>
      </c>
      <c r="R37" s="12"/>
      <c r="S37" s="13"/>
    </row>
    <row r="38" customFormat="false" ht="15" hidden="false" customHeight="false" outlineLevel="0" collapsed="false">
      <c r="A38" s="4" t="n">
        <v>1958</v>
      </c>
      <c r="B38" s="5"/>
      <c r="C38" s="6" t="n">
        <v>11.8779439926148</v>
      </c>
      <c r="D38" s="7" t="n">
        <v>21.9810009002685</v>
      </c>
      <c r="E38" s="8" t="n">
        <f aca="false">D38-D37</f>
        <v>1.11800003051757</v>
      </c>
      <c r="F38" s="6"/>
      <c r="G38" s="9" t="n">
        <v>21.512861</v>
      </c>
      <c r="H38" s="6" t="n">
        <f aca="false">AVERAGE(I29:I38)</f>
        <v>11.5618661403656</v>
      </c>
      <c r="I38" s="10" t="n">
        <v>14.2183265686035</v>
      </c>
      <c r="J38" s="10"/>
      <c r="K38" s="7"/>
      <c r="L38" s="8"/>
      <c r="M38" s="11"/>
      <c r="N38" s="10"/>
      <c r="O38" s="10"/>
      <c r="P38" s="12" t="n">
        <v>1185.91003417969</v>
      </c>
      <c r="Q38" s="13" t="n">
        <f aca="false">P38-P37</f>
        <v>8.35998535156296</v>
      </c>
      <c r="R38" s="12"/>
      <c r="S38" s="13"/>
    </row>
    <row r="39" customFormat="false" ht="15" hidden="false" customHeight="false" outlineLevel="0" collapsed="false">
      <c r="A39" s="4" t="n">
        <v>1959</v>
      </c>
      <c r="B39" s="5"/>
      <c r="C39" s="6" t="n">
        <v>9.28167629241943</v>
      </c>
      <c r="D39" s="7" t="n">
        <v>19.5340003967285</v>
      </c>
      <c r="E39" s="8" t="n">
        <f aca="false">D39-D38</f>
        <v>-2.44700050354003</v>
      </c>
      <c r="F39" s="6"/>
      <c r="G39" s="9" t="n">
        <v>15.860011</v>
      </c>
      <c r="H39" s="6" t="n">
        <f aca="false">AVERAGE(I30:I39)</f>
        <v>10.8021359443665</v>
      </c>
      <c r="I39" s="10" t="n">
        <v>6.74084520339966</v>
      </c>
      <c r="J39" s="10"/>
      <c r="K39" s="7"/>
      <c r="L39" s="8"/>
      <c r="M39" s="11"/>
      <c r="N39" s="10"/>
      <c r="O39" s="10"/>
      <c r="P39" s="12" t="n">
        <v>1167.13000488281</v>
      </c>
      <c r="Q39" s="13" t="n">
        <f aca="false">P39-P38</f>
        <v>-18.7800292968759</v>
      </c>
      <c r="R39" s="12"/>
      <c r="S39" s="13"/>
    </row>
    <row r="40" customFormat="false" ht="15" hidden="false" customHeight="false" outlineLevel="0" collapsed="false">
      <c r="A40" s="4" t="n">
        <v>1960</v>
      </c>
      <c r="B40" s="5"/>
      <c r="C40" s="6" t="n">
        <v>8.99538326263428</v>
      </c>
      <c r="D40" s="7" t="n">
        <v>19.2940006256104</v>
      </c>
      <c r="E40" s="8" t="n">
        <f aca="false">D40-D39</f>
        <v>-0.239999771118168</v>
      </c>
      <c r="F40" s="6"/>
      <c r="G40" s="9" t="n">
        <v>9.619893</v>
      </c>
      <c r="H40" s="6" t="n">
        <f aca="false">AVERAGE(I31:I40)</f>
        <v>10.61611328125</v>
      </c>
      <c r="I40" s="10" t="n">
        <v>9.18250274658203</v>
      </c>
      <c r="J40" s="10"/>
      <c r="K40" s="7"/>
      <c r="L40" s="8"/>
      <c r="M40" s="11"/>
      <c r="N40" s="10"/>
      <c r="O40" s="10"/>
      <c r="P40" s="12" t="n">
        <v>1165.18994140625</v>
      </c>
      <c r="Q40" s="13" t="n">
        <f aca="false">P40-P39</f>
        <v>-1.94006347656205</v>
      </c>
      <c r="R40" s="12"/>
      <c r="S40" s="13"/>
    </row>
    <row r="41" customFormat="false" ht="15" hidden="false" customHeight="false" outlineLevel="0" collapsed="false">
      <c r="A41" s="4" t="n">
        <v>1961</v>
      </c>
      <c r="B41" s="5"/>
      <c r="C41" s="6" t="n">
        <v>8.5860767364502</v>
      </c>
      <c r="D41" s="7" t="n">
        <v>18.0230007171631</v>
      </c>
      <c r="E41" s="8" t="n">
        <f aca="false">D41-D40</f>
        <v>-1.27099990844726</v>
      </c>
      <c r="F41" s="6"/>
      <c r="G41" s="9" t="n">
        <v>11.529387</v>
      </c>
      <c r="H41" s="6" t="n">
        <f aca="false">AVERAGE(I32:I41)</f>
        <v>10.2987974643707</v>
      </c>
      <c r="I41" s="10" t="n">
        <v>6.64365530014038</v>
      </c>
      <c r="J41" s="10"/>
      <c r="K41" s="7"/>
      <c r="L41" s="8"/>
      <c r="M41" s="11"/>
      <c r="N41" s="10"/>
      <c r="O41" s="10"/>
      <c r="P41" s="12" t="n">
        <v>1154.63000488281</v>
      </c>
      <c r="Q41" s="13" t="n">
        <f aca="false">P41-P40</f>
        <v>-10.559936523438</v>
      </c>
      <c r="R41" s="12"/>
      <c r="S41" s="13"/>
    </row>
    <row r="42" customFormat="false" ht="15" hidden="false" customHeight="false" outlineLevel="0" collapsed="false">
      <c r="A42" s="4" t="n">
        <v>1962</v>
      </c>
      <c r="B42" s="5"/>
      <c r="C42" s="6" t="n">
        <v>8.61503505706787</v>
      </c>
      <c r="D42" s="7" t="n">
        <v>22.9899997711182</v>
      </c>
      <c r="E42" s="8" t="n">
        <f aca="false">D42-D41</f>
        <v>4.96699905395507</v>
      </c>
      <c r="F42" s="6"/>
      <c r="G42" s="9" t="n">
        <v>9.950773</v>
      </c>
      <c r="H42" s="6" t="n">
        <f aca="false">AVERAGE(I33:I42)</f>
        <v>9.97973227500916</v>
      </c>
      <c r="I42" s="10" t="n">
        <v>14.7702436447144</v>
      </c>
      <c r="J42" s="10"/>
      <c r="K42" s="7"/>
      <c r="L42" s="8"/>
      <c r="M42" s="11"/>
      <c r="N42" s="10"/>
      <c r="O42" s="10"/>
      <c r="P42" s="12" t="n">
        <v>1193.18994140625</v>
      </c>
      <c r="Q42" s="13" t="n">
        <f aca="false">P42-P41</f>
        <v>38.559936523438</v>
      </c>
      <c r="R42" s="12"/>
      <c r="S42" s="13"/>
    </row>
    <row r="43" customFormat="false" ht="15" hidden="false" customHeight="false" outlineLevel="0" collapsed="false">
      <c r="A43" s="4" t="n">
        <v>1963</v>
      </c>
      <c r="B43" s="5"/>
      <c r="C43" s="6" t="n">
        <v>8.53315830230713</v>
      </c>
      <c r="D43" s="7" t="n">
        <v>16.011999130249</v>
      </c>
      <c r="E43" s="8" t="n">
        <f aca="false">D43-D42</f>
        <v>-6.97800064086914</v>
      </c>
      <c r="F43" s="6"/>
      <c r="G43" s="9" t="n">
        <v>17.358465</v>
      </c>
      <c r="H43" s="6" t="n">
        <f aca="false">AVERAGE(I34:I43)</f>
        <v>9.35101146697998</v>
      </c>
      <c r="I43" s="10" t="n">
        <v>2.50005102157593</v>
      </c>
      <c r="J43" s="10"/>
      <c r="K43" s="7"/>
      <c r="L43" s="8"/>
      <c r="M43" s="11"/>
      <c r="N43" s="10"/>
      <c r="O43" s="10"/>
      <c r="P43" s="12" t="n">
        <v>1136.93005371094</v>
      </c>
      <c r="Q43" s="13" t="n">
        <f aca="false">P43-P42</f>
        <v>-56.259887695312</v>
      </c>
      <c r="R43" s="12"/>
      <c r="S43" s="13"/>
    </row>
    <row r="44" customFormat="false" ht="15" hidden="false" customHeight="false" outlineLevel="0" collapsed="false">
      <c r="A44" s="4" t="n">
        <v>1964</v>
      </c>
      <c r="B44" s="5"/>
      <c r="C44" s="6" t="n">
        <v>8.15846252441406</v>
      </c>
      <c r="D44" s="7" t="n">
        <v>11.1359996795654</v>
      </c>
      <c r="E44" s="8" t="n">
        <f aca="false">D44-D43</f>
        <v>-4.87599945068359</v>
      </c>
      <c r="F44" s="6"/>
      <c r="G44" s="9" t="n">
        <v>8.63054</v>
      </c>
      <c r="H44" s="6" t="n">
        <f aca="false">AVERAGE(I35:I44)</f>
        <v>8.98228209018707</v>
      </c>
      <c r="I44" s="10" t="n">
        <v>2.41346907615662</v>
      </c>
      <c r="J44" s="10" t="n">
        <v>2.41348242759705</v>
      </c>
      <c r="K44" s="7" t="n">
        <v>4.09730005264282</v>
      </c>
      <c r="L44" s="8"/>
      <c r="M44" s="11" t="n">
        <v>0.0737751647830009</v>
      </c>
      <c r="N44" s="10" t="n">
        <v>6.64640092849731</v>
      </c>
      <c r="O44" s="10" t="n">
        <v>7.49160814285278</v>
      </c>
      <c r="P44" s="12" t="n">
        <v>1088.14001464844</v>
      </c>
      <c r="Q44" s="13" t="n">
        <f aca="false">P44-P43</f>
        <v>-48.7900390625</v>
      </c>
      <c r="R44" s="12"/>
      <c r="S44" s="13"/>
    </row>
    <row r="45" customFormat="false" ht="15" hidden="false" customHeight="false" outlineLevel="0" collapsed="false">
      <c r="A45" s="4" t="n">
        <v>1965</v>
      </c>
      <c r="B45" s="5" t="n">
        <v>1.5</v>
      </c>
      <c r="C45" s="6" t="n">
        <v>7.7917013168335</v>
      </c>
      <c r="D45" s="7" t="n">
        <v>15.2329998016357</v>
      </c>
      <c r="E45" s="8" t="n">
        <f aca="false">D45-D44</f>
        <v>4.09700012207031</v>
      </c>
      <c r="F45" s="6"/>
      <c r="G45" s="9" t="n">
        <v>10.414057</v>
      </c>
      <c r="H45" s="6" t="n">
        <f aca="false">AVERAGE(I36:I45)</f>
        <v>9.33526842594147</v>
      </c>
      <c r="I45" s="10" t="n">
        <v>10.8200073242188</v>
      </c>
      <c r="J45" s="10" t="n">
        <v>10.8200721740723</v>
      </c>
      <c r="K45" s="7" t="n">
        <v>6.2617998123169</v>
      </c>
      <c r="L45" s="8"/>
      <c r="M45" s="11" t="n">
        <v>0.166053086519241</v>
      </c>
      <c r="N45" s="10" t="n">
        <v>13.704891204834</v>
      </c>
      <c r="O45" s="10" t="n">
        <v>15.0464477539062</v>
      </c>
      <c r="P45" s="12" t="n">
        <v>1129.73999023438</v>
      </c>
      <c r="Q45" s="13" t="n">
        <f aca="false">P45-P44</f>
        <v>41.599975585937</v>
      </c>
      <c r="R45" s="12" t="n">
        <v>3530.1201171875</v>
      </c>
      <c r="S45" s="13"/>
    </row>
    <row r="46" customFormat="false" ht="15" hidden="false" customHeight="false" outlineLevel="0" collapsed="false">
      <c r="A46" s="4" t="n">
        <v>1966</v>
      </c>
      <c r="B46" s="5" t="n">
        <v>1.5</v>
      </c>
      <c r="C46" s="6" t="n">
        <v>7.78091144561768</v>
      </c>
      <c r="D46" s="7" t="n">
        <v>15.4809999465942</v>
      </c>
      <c r="E46" s="8" t="n">
        <f aca="false">D46-D45</f>
        <v>0.2480001449585</v>
      </c>
      <c r="F46" s="6"/>
      <c r="G46" s="9" t="n">
        <v>19.416659</v>
      </c>
      <c r="H46" s="6" t="n">
        <f aca="false">AVERAGE(I37:I46)</f>
        <v>9.24666140079498</v>
      </c>
      <c r="I46" s="10" t="n">
        <v>7.8542594909668</v>
      </c>
      <c r="J46" s="10" t="n">
        <v>7.8543119430542</v>
      </c>
      <c r="K46" s="7" t="n">
        <v>6.21929979324341</v>
      </c>
      <c r="L46" s="8"/>
      <c r="M46" s="11" t="n">
        <v>0.216575369238853</v>
      </c>
      <c r="N46" s="10" t="n">
        <v>8.54791736602783</v>
      </c>
      <c r="O46" s="10" t="n">
        <v>8.68894100189209</v>
      </c>
      <c r="P46" s="12" t="n">
        <v>1132.05004882813</v>
      </c>
      <c r="Q46" s="13" t="n">
        <f aca="false">P46-P45</f>
        <v>2.31005859375</v>
      </c>
      <c r="R46" s="12" t="n">
        <v>3529.4599609375</v>
      </c>
      <c r="S46" s="13"/>
    </row>
    <row r="47" customFormat="false" ht="15" hidden="false" customHeight="false" outlineLevel="0" collapsed="false">
      <c r="A47" s="4" t="n">
        <v>1967</v>
      </c>
      <c r="B47" s="5" t="n">
        <v>1.5</v>
      </c>
      <c r="C47" s="6" t="n">
        <v>7.93205118179321</v>
      </c>
      <c r="D47" s="7" t="n">
        <v>14.3380002975464</v>
      </c>
      <c r="E47" s="8" t="n">
        <f aca="false">D47-D46</f>
        <v>-1.14299964904785</v>
      </c>
      <c r="F47" s="6"/>
      <c r="G47" s="9" t="n">
        <v>10.162126</v>
      </c>
      <c r="H47" s="6" t="n">
        <f aca="false">AVERAGE(I38:I47)</f>
        <v>8.29406950473786</v>
      </c>
      <c r="I47" s="10" t="n">
        <v>7.79733467102051</v>
      </c>
      <c r="J47" s="10" t="n">
        <v>7.79738426208496</v>
      </c>
      <c r="K47" s="7" t="n">
        <v>6.15759992599487</v>
      </c>
      <c r="L47" s="8" t="n">
        <f aca="false">K47-K46</f>
        <v>-0.0616998672485352</v>
      </c>
      <c r="M47" s="11" t="n">
        <v>0.191975176334381</v>
      </c>
      <c r="N47" s="10" t="n">
        <v>8.24922370910645</v>
      </c>
      <c r="O47" s="10" t="n">
        <v>8.97910308837891</v>
      </c>
      <c r="P47" s="12" t="n">
        <v>1129.83996582031</v>
      </c>
      <c r="Q47" s="13" t="n">
        <f aca="false">P47-P46</f>
        <v>-2.21008300781295</v>
      </c>
      <c r="R47" s="12" t="n">
        <v>3528.48999023437</v>
      </c>
      <c r="S47" s="13" t="n">
        <f aca="false">R47-R46</f>
        <v>-0.969970703125</v>
      </c>
    </row>
    <row r="48" customFormat="false" ht="15" hidden="false" customHeight="false" outlineLevel="0" collapsed="false">
      <c r="A48" s="4" t="n">
        <v>1968</v>
      </c>
      <c r="B48" s="5" t="n">
        <v>1.5</v>
      </c>
      <c r="C48" s="6" t="n">
        <v>7.83813381195068</v>
      </c>
      <c r="D48" s="7" t="n">
        <v>15.3549995422363</v>
      </c>
      <c r="E48" s="8" t="n">
        <f aca="false">D48-D47</f>
        <v>1.01699924468994</v>
      </c>
      <c r="F48" s="6"/>
      <c r="G48" s="9" t="n">
        <v>11.505464</v>
      </c>
      <c r="H48" s="6" t="n">
        <f aca="false">AVERAGE(I39:I48)</f>
        <v>7.7056168794632</v>
      </c>
      <c r="I48" s="10" t="n">
        <v>8.33380031585693</v>
      </c>
      <c r="J48" s="10" t="n">
        <v>8.33384895324707</v>
      </c>
      <c r="K48" s="7" t="n">
        <v>7.27069997787476</v>
      </c>
      <c r="L48" s="8" t="n">
        <f aca="false">K48-K47</f>
        <v>1.11310005187988</v>
      </c>
      <c r="M48" s="11" t="n">
        <v>0.213551998138428</v>
      </c>
      <c r="N48" s="10" t="n">
        <v>9.92596626281738</v>
      </c>
      <c r="O48" s="10" t="n">
        <v>10.3189315795898</v>
      </c>
      <c r="P48" s="12" t="n">
        <v>1139.65002441406</v>
      </c>
      <c r="Q48" s="13" t="n">
        <f aca="false">P48-P47</f>
        <v>9.81005859375</v>
      </c>
      <c r="R48" s="12" t="n">
        <v>3545.35009765625</v>
      </c>
      <c r="S48" s="13" t="n">
        <f aca="false">R48-R47</f>
        <v>16.860107421875</v>
      </c>
    </row>
    <row r="49" customFormat="false" ht="15" hidden="false" customHeight="false" outlineLevel="0" collapsed="false">
      <c r="A49" s="4" t="n">
        <v>1969</v>
      </c>
      <c r="B49" s="5" t="n">
        <v>1.5</v>
      </c>
      <c r="C49" s="6" t="n">
        <v>7.89192533493042</v>
      </c>
      <c r="D49" s="7" t="n">
        <v>16.7600002288818</v>
      </c>
      <c r="E49" s="8" t="n">
        <f aca="false">D49-D48</f>
        <v>1.40500068664551</v>
      </c>
      <c r="F49" s="6"/>
      <c r="G49" s="9" t="n">
        <v>13.6545</v>
      </c>
      <c r="H49" s="6" t="n">
        <f aca="false">AVERAGE(I40:I49)</f>
        <v>7.9138622045517</v>
      </c>
      <c r="I49" s="10" t="n">
        <v>8.82329845428467</v>
      </c>
      <c r="J49" s="10" t="n">
        <v>8.82334995269775</v>
      </c>
      <c r="K49" s="7" t="n">
        <v>9.39109992980957</v>
      </c>
      <c r="L49" s="8" t="n">
        <f aca="false">K49-K48</f>
        <v>2.12039995193481</v>
      </c>
      <c r="M49" s="11" t="n">
        <v>0.270931005477905</v>
      </c>
      <c r="N49" s="10" t="n">
        <v>11.5084581375122</v>
      </c>
      <c r="O49" s="10" t="n">
        <v>11.5204219818115</v>
      </c>
      <c r="P49" s="12" t="n">
        <v>1152.5</v>
      </c>
      <c r="Q49" s="13" t="n">
        <f aca="false">P49-P48</f>
        <v>12.849975585938</v>
      </c>
      <c r="R49" s="12" t="n">
        <v>3573.32006835937</v>
      </c>
      <c r="S49" s="13" t="n">
        <f aca="false">R49-R48</f>
        <v>27.969970703125</v>
      </c>
    </row>
    <row r="50" customFormat="false" ht="15" hidden="false" customHeight="false" outlineLevel="0" collapsed="false">
      <c r="A50" s="4" t="n">
        <v>1970</v>
      </c>
      <c r="B50" s="5" t="n">
        <v>1.5</v>
      </c>
      <c r="C50" s="6" t="n">
        <v>8.02237796783447</v>
      </c>
      <c r="D50" s="7" t="n">
        <v>16.8110008239746</v>
      </c>
      <c r="E50" s="8" t="n">
        <f aca="false">D50-D49</f>
        <v>0.0510005950927699</v>
      </c>
      <c r="F50" s="6"/>
      <c r="G50" s="9" t="n">
        <v>14.915964</v>
      </c>
      <c r="H50" s="6" t="n">
        <f aca="false">AVERAGE(I41:I50)</f>
        <v>7.86283175945282</v>
      </c>
      <c r="I50" s="10" t="n">
        <v>8.67219829559326</v>
      </c>
      <c r="J50" s="10" t="n">
        <v>8.67225074768066</v>
      </c>
      <c r="K50" s="7" t="n">
        <v>11.654899597168</v>
      </c>
      <c r="L50" s="8" t="n">
        <f aca="false">K50-K49</f>
        <v>2.2637996673584</v>
      </c>
      <c r="M50" s="11" t="n">
        <v>0.32339146733284</v>
      </c>
      <c r="N50" s="10" t="n">
        <v>11.7580671310425</v>
      </c>
      <c r="O50" s="10" t="n">
        <v>11.9917716979981</v>
      </c>
      <c r="P50" s="12" t="n">
        <v>1152.94995117188</v>
      </c>
      <c r="Q50" s="13" t="n">
        <f aca="false">P50-P49</f>
        <v>0.449951171875</v>
      </c>
      <c r="R50" s="12" t="n">
        <v>3598.8701171875</v>
      </c>
      <c r="S50" s="13" t="n">
        <f aca="false">R50-R49</f>
        <v>25.550048828125</v>
      </c>
    </row>
    <row r="51" customFormat="false" ht="15" hidden="false" customHeight="false" outlineLevel="0" collapsed="false">
      <c r="A51" s="4" t="n">
        <v>1971</v>
      </c>
      <c r="B51" s="5" t="n">
        <v>1.5</v>
      </c>
      <c r="C51" s="6" t="n">
        <v>8.14662170410156</v>
      </c>
      <c r="D51" s="7" t="n">
        <v>17.6450004577637</v>
      </c>
      <c r="E51" s="8" t="n">
        <f aca="false">D51-D50</f>
        <v>0.833999633789059</v>
      </c>
      <c r="F51" s="6" t="n">
        <v>0.669055</v>
      </c>
      <c r="G51" s="9" t="n">
        <v>14.947995</v>
      </c>
      <c r="H51" s="6" t="n">
        <f aca="false">AVERAGE(I42:I51)</f>
        <v>8.05753405094147</v>
      </c>
      <c r="I51" s="10" t="n">
        <v>8.59067821502686</v>
      </c>
      <c r="J51" s="10" t="n">
        <v>8.59072971343994</v>
      </c>
      <c r="K51" s="7" t="n">
        <v>13.1745004653931</v>
      </c>
      <c r="L51" s="8" t="n">
        <f aca="false">K51-K50</f>
        <v>1.5196008682251</v>
      </c>
      <c r="M51" s="11" t="n">
        <v>0.383746534585953</v>
      </c>
      <c r="N51" s="10" t="n">
        <v>11.0415773391724</v>
      </c>
      <c r="O51" s="10" t="n">
        <v>11.7978315353394</v>
      </c>
      <c r="P51" s="12" t="n">
        <v>1160.13000488281</v>
      </c>
      <c r="Q51" s="13" t="n">
        <f aca="false">P51-P50</f>
        <v>7.18005371093705</v>
      </c>
      <c r="R51" s="12" t="n">
        <v>3614.25</v>
      </c>
      <c r="S51" s="13" t="n">
        <f aca="false">R51-R50</f>
        <v>15.3798828125</v>
      </c>
    </row>
    <row r="52" customFormat="false" ht="15" hidden="false" customHeight="false" outlineLevel="0" collapsed="false">
      <c r="A52" s="4" t="n">
        <v>1972</v>
      </c>
      <c r="B52" s="5" t="n">
        <v>1.5</v>
      </c>
      <c r="C52" s="6" t="n">
        <v>8.09977245330811</v>
      </c>
      <c r="D52" s="7" t="n">
        <v>18.6450004577637</v>
      </c>
      <c r="E52" s="8" t="n">
        <f aca="false">D52-D51</f>
        <v>1</v>
      </c>
      <c r="F52" s="6" t="n">
        <v>0.6863</v>
      </c>
      <c r="G52" s="9" t="n">
        <v>14.898633</v>
      </c>
      <c r="H52" s="6" t="n">
        <f aca="false">AVERAGE(I43:I52)</f>
        <v>7.51158106327057</v>
      </c>
      <c r="I52" s="10" t="n">
        <v>9.31071376800537</v>
      </c>
      <c r="J52" s="10" t="n">
        <v>9.31076812744141</v>
      </c>
      <c r="K52" s="7" t="n">
        <v>12.0882997512817</v>
      </c>
      <c r="L52" s="8" t="n">
        <f aca="false">K52-K51</f>
        <v>-1.08620071411133</v>
      </c>
      <c r="M52" s="11" t="n">
        <v>0.389710456132889</v>
      </c>
      <c r="N52" s="10" t="n">
        <v>8.79741287231445</v>
      </c>
      <c r="O52" s="10" t="n">
        <v>9.32847404479981</v>
      </c>
      <c r="P52" s="12" t="n">
        <v>1168.34997558594</v>
      </c>
      <c r="Q52" s="13" t="n">
        <f aca="false">P52-P51</f>
        <v>8.21997070312591</v>
      </c>
      <c r="R52" s="12" t="n">
        <v>3603.39990234375</v>
      </c>
      <c r="S52" s="13" t="n">
        <f aca="false">R52-R51</f>
        <v>-10.85009765625</v>
      </c>
    </row>
    <row r="53" customFormat="false" ht="15" hidden="false" customHeight="false" outlineLevel="0" collapsed="false">
      <c r="A53" s="4" t="n">
        <v>1973</v>
      </c>
      <c r="B53" s="5" t="n">
        <v>1.5</v>
      </c>
      <c r="C53" s="6" t="n">
        <v>8.30016136169434</v>
      </c>
      <c r="D53" s="7" t="n">
        <v>19.7369995117187</v>
      </c>
      <c r="E53" s="8" t="n">
        <f aca="false">D53-D52</f>
        <v>1.09199905395508</v>
      </c>
      <c r="F53" s="6" t="n">
        <v>0.777382</v>
      </c>
      <c r="G53" s="9" t="n">
        <v>13.114747</v>
      </c>
      <c r="H53" s="6" t="n">
        <f aca="false">AVERAGE(I44:I53)</f>
        <v>8.27237641811371</v>
      </c>
      <c r="I53" s="10" t="n">
        <v>10.1080045700073</v>
      </c>
      <c r="J53" s="10" t="n">
        <v>10.1080598831177</v>
      </c>
      <c r="K53" s="7" t="n">
        <v>16.7355995178223</v>
      </c>
      <c r="L53" s="8" t="n">
        <f aca="false">K53-K52</f>
        <v>4.64729976654053</v>
      </c>
      <c r="M53" s="11" t="n">
        <v>0.421303302049637</v>
      </c>
      <c r="N53" s="10" t="n">
        <v>15.3972692489624</v>
      </c>
      <c r="O53" s="10" t="n">
        <v>15.9736404418945</v>
      </c>
      <c r="P53" s="12" t="n">
        <v>1176.92004394531</v>
      </c>
      <c r="Q53" s="13" t="n">
        <f aca="false">P53-P52</f>
        <v>8.57006835937409</v>
      </c>
      <c r="R53" s="12" t="n">
        <v>3646.02001953125</v>
      </c>
      <c r="S53" s="13" t="n">
        <f aca="false">R53-R52</f>
        <v>42.6201171875</v>
      </c>
    </row>
    <row r="54" customFormat="false" ht="15" hidden="false" customHeight="false" outlineLevel="0" collapsed="false">
      <c r="A54" s="4" t="n">
        <v>1974</v>
      </c>
      <c r="B54" s="5" t="n">
        <v>1.5</v>
      </c>
      <c r="C54" s="6" t="n">
        <v>8.73003578186035</v>
      </c>
      <c r="D54" s="7" t="n">
        <v>19.7210006713867</v>
      </c>
      <c r="E54" s="8" t="n">
        <f aca="false">D54-D53</f>
        <v>-0.0159988403320313</v>
      </c>
      <c r="F54" s="6" t="n">
        <v>0.744248</v>
      </c>
      <c r="G54" s="9" t="n">
        <v>18.042449</v>
      </c>
      <c r="H54" s="6" t="n">
        <f aca="false">AVERAGE(I45:I54)</f>
        <v>8.85763206481934</v>
      </c>
      <c r="I54" s="10" t="n">
        <v>8.26602554321289</v>
      </c>
      <c r="J54" s="10" t="n">
        <v>8.26607894897461</v>
      </c>
      <c r="K54" s="7" t="n">
        <v>17.4416007995606</v>
      </c>
      <c r="L54" s="8" t="n">
        <f aca="false">K54-K53</f>
        <v>0.706001281738281</v>
      </c>
      <c r="M54" s="11" t="n">
        <v>0.520678043365479</v>
      </c>
      <c r="N54" s="10" t="n">
        <v>9.98893356323242</v>
      </c>
      <c r="O54" s="10" t="n">
        <v>9.97014331817627</v>
      </c>
      <c r="P54" s="12" t="n">
        <v>1176.80004882813</v>
      </c>
      <c r="Q54" s="13" t="n">
        <f aca="false">P54-P53</f>
        <v>-0.119995117187045</v>
      </c>
      <c r="R54" s="12" t="n">
        <v>3651.72998046875</v>
      </c>
      <c r="S54" s="13" t="n">
        <f aca="false">R54-R53</f>
        <v>5.7099609375</v>
      </c>
    </row>
    <row r="55" customFormat="false" ht="15" hidden="false" customHeight="false" outlineLevel="0" collapsed="false">
      <c r="A55" s="4" t="n">
        <v>1975</v>
      </c>
      <c r="B55" s="5" t="n">
        <v>1.5</v>
      </c>
      <c r="C55" s="6" t="n">
        <v>8.36738014221191</v>
      </c>
      <c r="D55" s="7" t="n">
        <v>20.0919990539551</v>
      </c>
      <c r="E55" s="8" t="n">
        <f aca="false">D55-D54</f>
        <v>0.370998382568363</v>
      </c>
      <c r="F55" s="6" t="n">
        <v>0.770827</v>
      </c>
      <c r="G55" s="9" t="n">
        <v>12.909536</v>
      </c>
      <c r="H55" s="6" t="n">
        <f aca="false">AVERAGE(I46:I55)</f>
        <v>8.70113916397095</v>
      </c>
      <c r="I55" s="10" t="n">
        <v>9.25507831573486</v>
      </c>
      <c r="J55" s="10" t="n">
        <v>9.25513362884522</v>
      </c>
      <c r="K55" s="7" t="n">
        <v>19.5804996490479</v>
      </c>
      <c r="L55" s="8" t="n">
        <f aca="false">K55-K54</f>
        <v>2.1388988494873</v>
      </c>
      <c r="M55" s="11" t="n">
        <v>0.537085294723511</v>
      </c>
      <c r="N55" s="10" t="n">
        <v>12.3662633895874</v>
      </c>
      <c r="O55" s="10" t="n">
        <v>13.0954961776733</v>
      </c>
      <c r="P55" s="12" t="n">
        <v>1179.63000488281</v>
      </c>
      <c r="Q55" s="13" t="n">
        <f aca="false">P55-P54</f>
        <v>2.82995605468705</v>
      </c>
      <c r="R55" s="12" t="n">
        <v>3668.06005859375</v>
      </c>
      <c r="S55" s="13" t="n">
        <f aca="false">R55-R54</f>
        <v>16.330078125</v>
      </c>
    </row>
    <row r="56" customFormat="false" ht="15" hidden="false" customHeight="false" outlineLevel="0" collapsed="false">
      <c r="A56" s="4" t="n">
        <v>1976</v>
      </c>
      <c r="B56" s="5" t="n">
        <v>1.50006</v>
      </c>
      <c r="C56" s="6" t="n">
        <v>7.92637777328491</v>
      </c>
      <c r="D56" s="7" t="n">
        <v>21.257999420166</v>
      </c>
      <c r="E56" s="8" t="n">
        <f aca="false">D56-D55</f>
        <v>1.16600036621094</v>
      </c>
      <c r="F56" s="6" t="n">
        <v>0.756702</v>
      </c>
      <c r="G56" s="9" t="n">
        <v>16.494364</v>
      </c>
      <c r="H56" s="6" t="n">
        <f aca="false">AVERAGE(I47:I56)</f>
        <v>8.76391172409058</v>
      </c>
      <c r="I56" s="10" t="n">
        <v>8.48198509216309</v>
      </c>
      <c r="J56" s="10" t="n">
        <v>8.48203563690186</v>
      </c>
      <c r="K56" s="7" t="n">
        <v>19.0303001403809</v>
      </c>
      <c r="L56" s="8" t="n">
        <f aca="false">K56-K55</f>
        <v>-0.550199508666992</v>
      </c>
      <c r="M56" s="11" t="n">
        <v>0.563558161258698</v>
      </c>
      <c r="N56" s="10" t="n">
        <v>8.71376705169678</v>
      </c>
      <c r="O56" s="10" t="n">
        <v>8.43101024627686</v>
      </c>
      <c r="P56" s="12" t="n">
        <v>1187.86999511719</v>
      </c>
      <c r="Q56" s="13" t="n">
        <f aca="false">P56-P55</f>
        <v>8.23999023437591</v>
      </c>
      <c r="R56" s="12" t="n">
        <v>3664</v>
      </c>
      <c r="S56" s="13" t="n">
        <f aca="false">R56-R55</f>
        <v>-4.06005859375</v>
      </c>
    </row>
    <row r="57" customFormat="false" ht="15" hidden="false" customHeight="false" outlineLevel="0" collapsed="false">
      <c r="A57" s="4" t="n">
        <v>1977</v>
      </c>
      <c r="B57" s="5" t="n">
        <v>1.5</v>
      </c>
      <c r="C57" s="6" t="n">
        <v>7.87187242507935</v>
      </c>
      <c r="D57" s="7" t="n">
        <v>20.25</v>
      </c>
      <c r="E57" s="8" t="n">
        <f aca="false">D57-D56</f>
        <v>-1.00799942016602</v>
      </c>
      <c r="F57" s="6" t="n">
        <v>0.769901</v>
      </c>
      <c r="G57" s="9" t="n">
        <v>11.070775</v>
      </c>
      <c r="H57" s="6" t="n">
        <f aca="false">AVERAGE(I48:I57)</f>
        <v>8.81021356582642</v>
      </c>
      <c r="I57" s="10" t="n">
        <v>8.26035308837891</v>
      </c>
      <c r="J57" s="10" t="n">
        <v>8.26040172576904</v>
      </c>
      <c r="K57" s="7" t="n">
        <v>15.6243000030518</v>
      </c>
      <c r="L57" s="8" t="n">
        <f aca="false">K57-K56</f>
        <v>-3.4060001373291</v>
      </c>
      <c r="M57" s="11" t="n">
        <v>0.50779664516449</v>
      </c>
      <c r="N57" s="10" t="n">
        <v>5.48169326782227</v>
      </c>
      <c r="O57" s="10" t="n">
        <v>3.5286374092102</v>
      </c>
      <c r="P57" s="12" t="n">
        <v>1180.81994628906</v>
      </c>
      <c r="Q57" s="13" t="n">
        <f aca="false">P57-P56</f>
        <v>-7.05004882812591</v>
      </c>
      <c r="R57" s="12" t="n">
        <v>3636.69995117188</v>
      </c>
      <c r="S57" s="13" t="n">
        <f aca="false">R57-R56</f>
        <v>-27.300048828125</v>
      </c>
    </row>
    <row r="58" customFormat="false" ht="15" hidden="false" customHeight="false" outlineLevel="0" collapsed="false">
      <c r="A58" s="4" t="n">
        <v>1978</v>
      </c>
      <c r="B58" s="5" t="n">
        <v>1.5</v>
      </c>
      <c r="C58" s="6" t="n">
        <v>7.47631168365479</v>
      </c>
      <c r="D58" s="7" t="n">
        <v>21.9599990844727</v>
      </c>
      <c r="E58" s="8" t="n">
        <f aca="false">D58-D57</f>
        <v>1.70999908447266</v>
      </c>
      <c r="F58" s="6" t="n">
        <v>0.726839</v>
      </c>
      <c r="G58" s="9" t="n">
        <v>5.456316</v>
      </c>
      <c r="H58" s="6" t="n">
        <f aca="false">AVERAGE(I49:I58)</f>
        <v>8.81219501495361</v>
      </c>
      <c r="I58" s="10" t="n">
        <v>8.35361480712891</v>
      </c>
      <c r="J58" s="10" t="n">
        <v>8.35366439819336</v>
      </c>
      <c r="K58" s="7" t="n">
        <v>16.0300006866455</v>
      </c>
      <c r="L58" s="8" t="n">
        <f aca="false">K58-K57</f>
        <v>0.405700683593752</v>
      </c>
      <c r="M58" s="11" t="n">
        <v>0.467986315488815</v>
      </c>
      <c r="N58" s="10" t="n">
        <v>9.45250988006592</v>
      </c>
      <c r="O58" s="10" t="n">
        <v>11.0593023300171</v>
      </c>
      <c r="P58" s="12" t="n">
        <v>1193.31005859375</v>
      </c>
      <c r="Q58" s="13" t="n">
        <f aca="false">P58-P57</f>
        <v>12.490112304688</v>
      </c>
      <c r="R58" s="12" t="n">
        <v>3640.169921875</v>
      </c>
      <c r="S58" s="13" t="n">
        <f aca="false">R58-R57</f>
        <v>3.469970703125</v>
      </c>
    </row>
    <row r="59" customFormat="false" ht="15" hidden="false" customHeight="false" outlineLevel="0" collapsed="false">
      <c r="A59" s="4" t="n">
        <v>1979</v>
      </c>
      <c r="B59" s="5" t="n">
        <v>1.7</v>
      </c>
      <c r="C59" s="6" t="n">
        <v>7.72107028961182</v>
      </c>
      <c r="D59" s="7" t="n">
        <v>22.6229991912842</v>
      </c>
      <c r="E59" s="8" t="n">
        <f aca="false">D59-D58</f>
        <v>0.66300010681152</v>
      </c>
      <c r="F59" s="6" t="n">
        <v>0.820204</v>
      </c>
      <c r="G59" s="9" t="n">
        <v>15.12154</v>
      </c>
      <c r="H59" s="6" t="n">
        <f aca="false">AVERAGE(I50:I59)</f>
        <v>8.7595103263855</v>
      </c>
      <c r="I59" s="10" t="n">
        <v>8.29645156860352</v>
      </c>
      <c r="J59" s="10" t="n">
        <v>8.29650020599365</v>
      </c>
      <c r="K59" s="7" t="n">
        <v>20.9888000488281</v>
      </c>
      <c r="L59" s="8" t="n">
        <f aca="false">K59-K58</f>
        <v>4.95879936218261</v>
      </c>
      <c r="M59" s="11" t="n">
        <v>0.54180908203125</v>
      </c>
      <c r="N59" s="10" t="n">
        <v>14.2017469406128</v>
      </c>
      <c r="O59" s="10" t="n">
        <v>14.1890630722046</v>
      </c>
      <c r="P59" s="12" t="n">
        <v>1197.96997070313</v>
      </c>
      <c r="Q59" s="13" t="n">
        <f aca="false">P59-P58</f>
        <v>4.659912109375</v>
      </c>
      <c r="R59" s="12" t="n">
        <v>3678.10009765625</v>
      </c>
      <c r="S59" s="13" t="n">
        <f aca="false">R59-R58</f>
        <v>37.93017578125</v>
      </c>
    </row>
    <row r="60" customFormat="false" ht="15" hidden="false" customHeight="false" outlineLevel="0" collapsed="false">
      <c r="A60" s="4" t="n">
        <v>1980</v>
      </c>
      <c r="B60" s="5" t="n">
        <v>1.7</v>
      </c>
      <c r="C60" s="6" t="n">
        <v>11.0879316329956</v>
      </c>
      <c r="D60" s="7" t="n">
        <v>23.3360004425049</v>
      </c>
      <c r="E60" s="8" t="n">
        <f aca="false">D60-D59</f>
        <v>0.7130012512207</v>
      </c>
      <c r="F60" s="6" t="n">
        <v>0.820107</v>
      </c>
      <c r="G60" s="9" t="n">
        <v>17.384185</v>
      </c>
      <c r="H60" s="6" t="n">
        <f aca="false">AVERAGE(I51:I60)</f>
        <v>8.98303232192993</v>
      </c>
      <c r="I60" s="10" t="n">
        <v>10.9074182510376</v>
      </c>
      <c r="J60" s="10" t="n">
        <v>10.9074831008911</v>
      </c>
      <c r="K60" s="7" t="n">
        <v>22.419599533081</v>
      </c>
      <c r="L60" s="8" t="n">
        <f aca="false">K60-K59</f>
        <v>1.43079948425293</v>
      </c>
      <c r="M60" s="11" t="n">
        <v>0.632342755794525</v>
      </c>
      <c r="N60" s="10" t="n">
        <v>12.8492794036865</v>
      </c>
      <c r="O60" s="10" t="n">
        <v>13.681848526001</v>
      </c>
      <c r="P60" s="12" t="n">
        <v>1202.88000488281</v>
      </c>
      <c r="Q60" s="13" t="n">
        <f aca="false">P60-P59</f>
        <v>4.91003417968705</v>
      </c>
      <c r="R60" s="12" t="n">
        <v>3687.78002929688</v>
      </c>
      <c r="S60" s="13" t="n">
        <f aca="false">R60-R59</f>
        <v>9.679931640625</v>
      </c>
    </row>
    <row r="61" customFormat="false" ht="15" hidden="false" customHeight="false" outlineLevel="0" collapsed="false">
      <c r="A61" s="4" t="n">
        <v>1981</v>
      </c>
      <c r="B61" s="5" t="n">
        <v>1.7</v>
      </c>
      <c r="C61" s="6" t="n">
        <v>8.28347969055176</v>
      </c>
      <c r="D61" s="7" t="n">
        <v>22.6679992675781</v>
      </c>
      <c r="E61" s="8" t="n">
        <f aca="false">D61-D60</f>
        <v>-0.668001174926758</v>
      </c>
      <c r="F61" s="6" t="n">
        <v>0.823862</v>
      </c>
      <c r="G61" s="9" t="n">
        <v>17.395909</v>
      </c>
      <c r="H61" s="6" t="n">
        <f aca="false">AVERAGE(I52:I61)</f>
        <v>8.95347480773926</v>
      </c>
      <c r="I61" s="10" t="n">
        <v>8.29510307312012</v>
      </c>
      <c r="J61" s="10" t="n">
        <v>8.29514980316162</v>
      </c>
      <c r="K61" s="7" t="n">
        <v>20.1156997680664</v>
      </c>
      <c r="L61" s="8" t="n">
        <f aca="false">K61-K60</f>
        <v>-2.30389976501464</v>
      </c>
      <c r="M61" s="11" t="n">
        <v>0.605028569698334</v>
      </c>
      <c r="N61" s="10" t="n">
        <v>6.41196584701538</v>
      </c>
      <c r="O61" s="10" t="n">
        <v>5.63864994049072</v>
      </c>
      <c r="P61" s="12" t="n">
        <v>1198.28002929688</v>
      </c>
      <c r="Q61" s="13" t="n">
        <f aca="false">P61-P60</f>
        <v>-4.59997558593705</v>
      </c>
      <c r="R61" s="12" t="n">
        <v>3671.9599609375</v>
      </c>
      <c r="S61" s="13" t="n">
        <f aca="false">R61-R60</f>
        <v>-15.820068359375</v>
      </c>
    </row>
    <row r="62" customFormat="false" ht="15" hidden="false" customHeight="false" outlineLevel="0" collapsed="false">
      <c r="A62" s="4" t="n">
        <v>1982</v>
      </c>
      <c r="B62" s="5" t="n">
        <v>1.5</v>
      </c>
      <c r="C62" s="6" t="n">
        <v>7.45846033096314</v>
      </c>
      <c r="D62" s="7" t="n">
        <v>24.1509990692139</v>
      </c>
      <c r="E62" s="8" t="n">
        <f aca="false">D62-D61</f>
        <v>1.48299980163575</v>
      </c>
      <c r="F62" s="6" t="n">
        <v>0.828337</v>
      </c>
      <c r="G62" s="9" t="n">
        <v>8.956329</v>
      </c>
      <c r="H62" s="6" t="n">
        <f aca="false">AVERAGE(I53:I62)</f>
        <v>8.85283803939819</v>
      </c>
      <c r="I62" s="10" t="n">
        <v>8.30434608459473</v>
      </c>
      <c r="J62" s="10" t="n">
        <v>8.30439758300781</v>
      </c>
      <c r="K62" s="7" t="n">
        <v>22.3409996032715</v>
      </c>
      <c r="L62" s="8" t="n">
        <f aca="false">K62-K61</f>
        <v>2.22529983520507</v>
      </c>
      <c r="M62" s="11" t="n">
        <v>0.599598050117493</v>
      </c>
      <c r="N62" s="10" t="n">
        <v>11.3073110580444</v>
      </c>
      <c r="O62" s="10" t="n">
        <v>12.7712354660034</v>
      </c>
      <c r="P62" s="12" t="n">
        <v>1208.36999511719</v>
      </c>
      <c r="Q62" s="13" t="n">
        <f aca="false">P62-P61</f>
        <v>10.089965820313</v>
      </c>
      <c r="R62" s="12" t="n">
        <v>3687.27001953125</v>
      </c>
      <c r="S62" s="13" t="n">
        <f aca="false">R62-R61</f>
        <v>15.31005859375</v>
      </c>
    </row>
    <row r="63" customFormat="false" ht="15" hidden="false" customHeight="false" outlineLevel="0" collapsed="false">
      <c r="A63" s="4" t="n">
        <v>1983</v>
      </c>
      <c r="B63" s="5" t="n">
        <v>1.7</v>
      </c>
      <c r="C63" s="6" t="n">
        <v>19.0656814575195</v>
      </c>
      <c r="D63" s="7" t="n">
        <v>24.7509994506836</v>
      </c>
      <c r="E63" s="8" t="n">
        <f aca="false">D63-D62</f>
        <v>0.600000381469719</v>
      </c>
      <c r="F63" s="6" t="n">
        <v>0.863695</v>
      </c>
      <c r="G63" s="9" t="n">
        <v>17.266265</v>
      </c>
      <c r="H63" s="6" t="n">
        <f aca="false">AVERAGE(I54:I63)</f>
        <v>9.59137096405029</v>
      </c>
      <c r="I63" s="10" t="n">
        <v>17.4933338165283</v>
      </c>
      <c r="J63" s="10" t="n">
        <v>17.4934425354004</v>
      </c>
      <c r="K63" s="7" t="n">
        <v>24.1429996490479</v>
      </c>
      <c r="L63" s="8" t="n">
        <f aca="false">K63-K62</f>
        <v>1.80200004577637</v>
      </c>
      <c r="M63" s="11" t="n">
        <v>0.670813679695129</v>
      </c>
      <c r="N63" s="10" t="n">
        <v>20.1104183197021</v>
      </c>
      <c r="O63" s="10" t="n">
        <v>20.3706092834473</v>
      </c>
      <c r="P63" s="12" t="n">
        <v>1212.32995605469</v>
      </c>
      <c r="Q63" s="13" t="n">
        <f aca="false">P63-P62</f>
        <v>3.9599609375</v>
      </c>
      <c r="R63" s="12" t="n">
        <v>3698.86010742188</v>
      </c>
      <c r="S63" s="13" t="n">
        <f aca="false">R63-R62</f>
        <v>11.590087890625</v>
      </c>
    </row>
    <row r="64" customFormat="false" ht="15" hidden="false" customHeight="false" outlineLevel="0" collapsed="false">
      <c r="A64" s="4" t="n">
        <v>1984</v>
      </c>
      <c r="B64" s="5" t="n">
        <v>1.7</v>
      </c>
      <c r="C64" s="6" t="n">
        <v>21.4110431671143</v>
      </c>
      <c r="D64" s="7" t="n">
        <v>24.0809993743896</v>
      </c>
      <c r="E64" s="8" t="n">
        <f aca="false">D64-D63</f>
        <v>-0.670000076293942</v>
      </c>
      <c r="F64" s="6" t="n">
        <v>0.825948</v>
      </c>
      <c r="G64" s="9" t="n">
        <v>23.570803</v>
      </c>
      <c r="H64" s="6" t="n">
        <f aca="false">AVERAGE(I55:I64)</f>
        <v>10.8146932601929</v>
      </c>
      <c r="I64" s="10" t="n">
        <v>20.4992485046387</v>
      </c>
      <c r="J64" s="10" t="n">
        <v>20.4994163513184</v>
      </c>
      <c r="K64" s="7" t="n">
        <v>23.6737995147705</v>
      </c>
      <c r="L64" s="8" t="n">
        <f aca="false">K64-K63</f>
        <v>-0.46920013427734</v>
      </c>
      <c r="M64" s="11" t="n">
        <v>0.657053649425507</v>
      </c>
      <c r="N64" s="10" t="n">
        <v>20.6497173309326</v>
      </c>
      <c r="O64" s="10" t="n">
        <v>20.8456764221191</v>
      </c>
      <c r="P64" s="12" t="n">
        <v>1207.90002441406</v>
      </c>
      <c r="Q64" s="13" t="n">
        <f aca="false">P64-P63</f>
        <v>-4.42993164062591</v>
      </c>
      <c r="R64" s="12" t="n">
        <v>3695.90991210937</v>
      </c>
      <c r="S64" s="13" t="n">
        <f aca="false">R64-R63</f>
        <v>-2.9501953125</v>
      </c>
    </row>
    <row r="65" customFormat="false" ht="15" hidden="false" customHeight="false" outlineLevel="0" collapsed="false">
      <c r="A65" s="4" t="n">
        <v>1985</v>
      </c>
      <c r="B65" s="5" t="n">
        <v>1.7</v>
      </c>
      <c r="C65" s="6" t="n">
        <v>17.2273330688477</v>
      </c>
      <c r="D65" s="7" t="n">
        <v>23.7210006713867</v>
      </c>
      <c r="E65" s="8" t="n">
        <f aca="false">D65-D64</f>
        <v>-0.35999870300293</v>
      </c>
      <c r="F65" s="6" t="n">
        <v>0.905146</v>
      </c>
      <c r="G65" s="9" t="n">
        <v>24.352649</v>
      </c>
      <c r="H65" s="6" t="n">
        <f aca="false">AVERAGE(I56:I65)</f>
        <v>11.7985840797424</v>
      </c>
      <c r="I65" s="10" t="n">
        <v>19.0939865112305</v>
      </c>
      <c r="J65" s="10" t="n">
        <v>19.0941047668457</v>
      </c>
      <c r="K65" s="7" t="n">
        <v>22.0965995788574</v>
      </c>
      <c r="L65" s="8" t="n">
        <f aca="false">K65-K64</f>
        <v>-1.57719993591309</v>
      </c>
      <c r="M65" s="11" t="n">
        <v>0.651715636253357</v>
      </c>
      <c r="N65" s="10" t="n">
        <v>18.0424423217773</v>
      </c>
      <c r="O65" s="10" t="n">
        <v>17.5165824890137</v>
      </c>
      <c r="P65" s="12" t="n">
        <v>1205.48999023438</v>
      </c>
      <c r="Q65" s="13" t="n">
        <f aca="false">P65-P64</f>
        <v>-2.41003417968705</v>
      </c>
      <c r="R65" s="12" t="n">
        <v>3685.65991210937</v>
      </c>
      <c r="S65" s="13" t="n">
        <f aca="false">R65-R64</f>
        <v>-10.25</v>
      </c>
    </row>
    <row r="66" customFormat="false" ht="15" hidden="false" customHeight="false" outlineLevel="0" collapsed="false">
      <c r="A66" s="4" t="n">
        <v>1986</v>
      </c>
      <c r="B66" s="5" t="n">
        <v>1.7</v>
      </c>
      <c r="C66" s="6" t="n">
        <v>17.5474643707275</v>
      </c>
      <c r="D66" s="7" t="n">
        <v>24.4559993743896</v>
      </c>
      <c r="E66" s="8" t="n">
        <f aca="false">D66-D65</f>
        <v>0.73499870300293</v>
      </c>
      <c r="F66" s="6" t="n">
        <v>0.88386</v>
      </c>
      <c r="G66" s="9" t="n">
        <v>21.039546</v>
      </c>
      <c r="H66" s="6" t="n">
        <f aca="false">AVERAGE(I57:I66)</f>
        <v>12.6351593971252</v>
      </c>
      <c r="I66" s="10" t="n">
        <v>16.8477382659912</v>
      </c>
      <c r="J66" s="10" t="n">
        <v>16.8478412628174</v>
      </c>
      <c r="K66" s="7" t="n">
        <v>22.6956005096436</v>
      </c>
      <c r="L66" s="8" t="n">
        <f aca="false">K66-K65</f>
        <v>0.599000930786133</v>
      </c>
      <c r="M66" s="11" t="n">
        <v>0.647437691688538</v>
      </c>
      <c r="N66" s="10" t="n">
        <v>18.1422023773193</v>
      </c>
      <c r="O66" s="10" t="n">
        <v>18.5455703735352</v>
      </c>
      <c r="P66" s="12" t="n">
        <v>1210.39001464844</v>
      </c>
      <c r="Q66" s="13" t="n">
        <f aca="false">P66-P65</f>
        <v>4.90002441406296</v>
      </c>
      <c r="R66" s="12" t="n">
        <v>3689.6201171875</v>
      </c>
      <c r="S66" s="13" t="n">
        <f aca="false">R66-R65</f>
        <v>3.960205078125</v>
      </c>
    </row>
    <row r="67" customFormat="false" ht="15" hidden="false" customHeight="false" outlineLevel="0" collapsed="false">
      <c r="A67" s="4" t="n">
        <v>1987</v>
      </c>
      <c r="B67" s="5" t="n">
        <v>1.7</v>
      </c>
      <c r="C67" s="6" t="n">
        <v>11.3378086090088</v>
      </c>
      <c r="D67" s="7" t="n">
        <v>24.55299949646</v>
      </c>
      <c r="E67" s="8" t="n">
        <f aca="false">D67-D66</f>
        <v>0.0970001220703125</v>
      </c>
      <c r="F67" s="6" t="n">
        <v>0.854146</v>
      </c>
      <c r="G67" s="9" t="n">
        <v>22.982503</v>
      </c>
      <c r="H67" s="6" t="n">
        <f aca="false">AVERAGE(I58:I67)</f>
        <v>13.1519753456116</v>
      </c>
      <c r="I67" s="10" t="n">
        <v>13.4285125732422</v>
      </c>
      <c r="J67" s="10" t="n">
        <v>13.4285879135132</v>
      </c>
      <c r="K67" s="7" t="n">
        <v>22.4405002593994</v>
      </c>
      <c r="L67" s="8" t="n">
        <f aca="false">K67-K66</f>
        <v>-0.255100250244141</v>
      </c>
      <c r="M67" s="11" t="n">
        <v>0.649061799049377</v>
      </c>
      <c r="N67" s="10" t="n">
        <v>13.8021488189697</v>
      </c>
      <c r="O67" s="10" t="n">
        <v>13.3768157958984</v>
      </c>
      <c r="P67" s="12" t="n">
        <v>1211.03002929688</v>
      </c>
      <c r="Q67" s="13" t="n">
        <f aca="false">P67-P66</f>
        <v>0.640014648437045</v>
      </c>
      <c r="R67" s="12" t="n">
        <v>3687.94995117188</v>
      </c>
      <c r="S67" s="13" t="n">
        <f aca="false">R67-R66</f>
        <v>-1.670166015625</v>
      </c>
    </row>
    <row r="68" customFormat="false" ht="15" hidden="false" customHeight="false" outlineLevel="0" collapsed="false">
      <c r="A68" s="4" t="n">
        <v>1988</v>
      </c>
      <c r="B68" s="5" t="n">
        <v>1.7</v>
      </c>
      <c r="C68" s="6" t="n">
        <v>9.42565536499023</v>
      </c>
      <c r="D68" s="7" t="n">
        <v>22.8799991607666</v>
      </c>
      <c r="E68" s="8" t="n">
        <f aca="false">D68-D67</f>
        <v>-1.67300033569336</v>
      </c>
      <c r="F68" s="6" t="n">
        <v>0.865427</v>
      </c>
      <c r="G68" s="9" t="n">
        <v>15.343159</v>
      </c>
      <c r="H68" s="6" t="n">
        <f aca="false">AVERAGE(I59:I68)</f>
        <v>13.1309705734253</v>
      </c>
      <c r="I68" s="10" t="n">
        <v>8.14356708526611</v>
      </c>
      <c r="J68" s="10" t="n">
        <v>8.14361572265625</v>
      </c>
      <c r="K68" s="7" t="n">
        <v>22.0870990753174</v>
      </c>
      <c r="L68" s="8" t="n">
        <f aca="false">K68-K67</f>
        <v>-0.353401184082031</v>
      </c>
      <c r="M68" s="11" t="n">
        <v>0.638871610164642</v>
      </c>
      <c r="N68" s="10" t="n">
        <v>8.40081787109375</v>
      </c>
      <c r="O68" s="10" t="n">
        <v>7.98899507522583</v>
      </c>
      <c r="P68" s="12" t="n">
        <v>1199.75</v>
      </c>
      <c r="Q68" s="13" t="n">
        <f aca="false">P68-P67</f>
        <v>-11.280029296875</v>
      </c>
      <c r="R68" s="12" t="n">
        <v>3685.61010742187</v>
      </c>
      <c r="S68" s="13" t="n">
        <f aca="false">R68-R67</f>
        <v>-2.33984375</v>
      </c>
    </row>
    <row r="69" customFormat="false" ht="15" hidden="false" customHeight="false" outlineLevel="0" collapsed="false">
      <c r="A69" s="4" t="n">
        <v>1989</v>
      </c>
      <c r="B69" s="5" t="n">
        <v>1.5</v>
      </c>
      <c r="C69" s="6" t="n">
        <v>9.16465187072754</v>
      </c>
      <c r="D69" s="7" t="n">
        <v>21.4689998626709</v>
      </c>
      <c r="E69" s="8" t="n">
        <f aca="false">D69-D68</f>
        <v>-1.4109992980957</v>
      </c>
      <c r="F69" s="6" t="n">
        <v>0.847688</v>
      </c>
      <c r="G69" s="9" t="n">
        <v>11.210331</v>
      </c>
      <c r="H69" s="6" t="n">
        <f aca="false">AVERAGE(I60:I69)</f>
        <v>13.0993721008301</v>
      </c>
      <c r="I69" s="10" t="n">
        <v>7.98046684265137</v>
      </c>
      <c r="J69" s="10" t="n">
        <v>8.00741195678711</v>
      </c>
      <c r="K69" s="7" t="n">
        <v>19.1832008361816</v>
      </c>
      <c r="L69" s="8" t="n">
        <f aca="false">K69-K68</f>
        <v>-2.90389823913574</v>
      </c>
      <c r="M69" s="11" t="n">
        <v>0.594820022583008</v>
      </c>
      <c r="N69" s="10" t="n">
        <v>5.46605205535889</v>
      </c>
      <c r="O69" s="10" t="n">
        <v>5.93942594528198</v>
      </c>
      <c r="P69" s="12" t="n">
        <v>1189.80004882813</v>
      </c>
      <c r="Q69" s="13" t="n">
        <f aca="false">P69-P68</f>
        <v>-9.949951171875</v>
      </c>
      <c r="R69" s="12" t="n">
        <v>3665.19995117187</v>
      </c>
      <c r="S69" s="13" t="n">
        <f aca="false">R69-R68</f>
        <v>-20.41015625</v>
      </c>
    </row>
    <row r="70" customFormat="false" ht="15" hidden="false" customHeight="false" outlineLevel="0" collapsed="false">
      <c r="A70" s="4" t="n">
        <v>1990</v>
      </c>
      <c r="B70" s="5" t="n">
        <v>1.5</v>
      </c>
      <c r="C70" s="6" t="n">
        <v>9.20386505126953</v>
      </c>
      <c r="D70" s="7" t="n">
        <v>19.8640003204346</v>
      </c>
      <c r="E70" s="8" t="n">
        <f aca="false">D70-D69</f>
        <v>-1.60499954223633</v>
      </c>
      <c r="F70" s="6" t="n">
        <v>0.775899</v>
      </c>
      <c r="G70" s="9" t="n">
        <v>9.511026</v>
      </c>
      <c r="H70" s="6" t="n">
        <f aca="false">AVERAGE(I61:I70)</f>
        <v>12.8226655960083</v>
      </c>
      <c r="I70" s="10" t="n">
        <v>8.14035320281982</v>
      </c>
      <c r="J70" s="10" t="n">
        <v>8.14040184020996</v>
      </c>
      <c r="K70" s="7" t="n">
        <v>15.7227001190185</v>
      </c>
      <c r="L70" s="8" t="n">
        <f aca="false">K70-K69</f>
        <v>-3.46050071716309</v>
      </c>
      <c r="M70" s="11" t="n">
        <v>0.50534588098526</v>
      </c>
      <c r="N70" s="10" t="n">
        <v>4.90833234786987</v>
      </c>
      <c r="O70" s="10" t="n">
        <v>5.31087732315064</v>
      </c>
      <c r="P70" s="12" t="n">
        <v>1177.89001464844</v>
      </c>
      <c r="Q70" s="13" t="n">
        <f aca="false">P70-P69</f>
        <v>-11.910034179687</v>
      </c>
      <c r="R70" s="12" t="n">
        <v>3637.61010742187</v>
      </c>
      <c r="S70" s="13" t="n">
        <f aca="false">R70-R69</f>
        <v>-27.58984375</v>
      </c>
    </row>
    <row r="71" customFormat="false" ht="15" hidden="false" customHeight="false" outlineLevel="0" collapsed="false">
      <c r="A71" s="4" t="n">
        <v>1991</v>
      </c>
      <c r="B71" s="5" t="n">
        <v>1.5</v>
      </c>
      <c r="C71" s="6" t="n">
        <v>8.95454406738281</v>
      </c>
      <c r="D71" s="7" t="n">
        <v>19.2880001068115</v>
      </c>
      <c r="E71" s="8" t="n">
        <f aca="false">D71-D70</f>
        <v>-0.57600021362305</v>
      </c>
      <c r="F71" s="6" t="n">
        <v>0.740702</v>
      </c>
      <c r="G71" s="9" t="n">
        <v>9.37348</v>
      </c>
      <c r="H71" s="6" t="n">
        <f aca="false">AVERAGE(I62:I71)</f>
        <v>12.8052905082703</v>
      </c>
      <c r="I71" s="10" t="n">
        <v>8.12135219573975</v>
      </c>
      <c r="J71" s="10" t="n">
        <v>8.12139892578125</v>
      </c>
      <c r="K71" s="7" t="n">
        <v>14.6989002227783</v>
      </c>
      <c r="L71" s="8" t="n">
        <f aca="false">K71-K70</f>
        <v>-1.02379989624023</v>
      </c>
      <c r="M71" s="11" t="n">
        <v>0.450295060873032</v>
      </c>
      <c r="N71" s="10" t="n">
        <v>7.46601438522339</v>
      </c>
      <c r="O71" s="10" t="n">
        <v>8.80068206787109</v>
      </c>
      <c r="P71" s="12" t="n">
        <v>1173.43994140625</v>
      </c>
      <c r="Q71" s="13" t="n">
        <f aca="false">P71-P70</f>
        <v>-4.45007324218796</v>
      </c>
      <c r="R71" s="12" t="n">
        <v>3628.6201171875</v>
      </c>
      <c r="S71" s="13" t="n">
        <f aca="false">R71-R70</f>
        <v>-8.989990234375</v>
      </c>
    </row>
    <row r="72" customFormat="false" ht="15" hidden="false" customHeight="false" outlineLevel="0" collapsed="false">
      <c r="A72" s="4" t="n">
        <v>1992</v>
      </c>
      <c r="B72" s="5" t="n">
        <v>1.5</v>
      </c>
      <c r="C72" s="6" t="n">
        <v>7.82684803009033</v>
      </c>
      <c r="D72" s="7" t="n">
        <v>19.7290000915527</v>
      </c>
      <c r="E72" s="8" t="n">
        <f aca="false">D72-D71</f>
        <v>0.440999984741211</v>
      </c>
      <c r="F72" s="6" t="n">
        <v>0.694778</v>
      </c>
      <c r="G72" s="9" t="n">
        <v>12.330508</v>
      </c>
      <c r="H72" s="6" t="n">
        <f aca="false">AVERAGE(I63:I72)</f>
        <v>12.7750408172607</v>
      </c>
      <c r="I72" s="10" t="n">
        <v>8.00184917449951</v>
      </c>
      <c r="J72" s="10" t="n">
        <v>8.00189971923828</v>
      </c>
      <c r="K72" s="7" t="n">
        <v>14.0847997665405</v>
      </c>
      <c r="L72" s="8" t="n">
        <f aca="false">K72-K71</f>
        <v>-0.614100456237791</v>
      </c>
      <c r="M72" s="11" t="n">
        <v>0.430775135755539</v>
      </c>
      <c r="N72" s="10" t="n">
        <v>7.76949501037598</v>
      </c>
      <c r="O72" s="10" t="n">
        <v>7.35243988037109</v>
      </c>
      <c r="P72" s="12" t="n">
        <v>1176.85998535156</v>
      </c>
      <c r="Q72" s="13" t="n">
        <f aca="false">P72-P71</f>
        <v>3.42004394531205</v>
      </c>
      <c r="R72" s="12" t="n">
        <v>3623.01000976562</v>
      </c>
      <c r="S72" s="13" t="n">
        <f aca="false">R72-R71</f>
        <v>-5.610107421875</v>
      </c>
    </row>
    <row r="73" customFormat="false" ht="15" hidden="false" customHeight="false" outlineLevel="0" collapsed="false">
      <c r="A73" s="4" t="n">
        <v>1993</v>
      </c>
      <c r="B73" s="5" t="n">
        <v>1.5</v>
      </c>
      <c r="C73" s="6" t="n">
        <v>7.43999433517456</v>
      </c>
      <c r="D73" s="7" t="n">
        <v>21.3239994049072</v>
      </c>
      <c r="E73" s="8" t="n">
        <f aca="false">D73-D72</f>
        <v>1.5949993133545</v>
      </c>
      <c r="F73" s="6" t="n">
        <v>0.783355</v>
      </c>
      <c r="G73" s="9" t="n">
        <v>10.956884</v>
      </c>
      <c r="H73" s="6" t="n">
        <f aca="false">AVERAGE(I64:I73)</f>
        <v>11.8359524726868</v>
      </c>
      <c r="I73" s="10" t="n">
        <v>8.10245037078857</v>
      </c>
      <c r="J73" s="10" t="n">
        <v>8.10249996185303</v>
      </c>
      <c r="K73" s="7" t="n">
        <v>18.824800491333</v>
      </c>
      <c r="L73" s="8" t="n">
        <f aca="false">K73-K72</f>
        <v>4.74000072479248</v>
      </c>
      <c r="M73" s="11" t="n">
        <v>0.485392212867737</v>
      </c>
      <c r="N73" s="10" t="n">
        <v>13.7070627212524</v>
      </c>
      <c r="O73" s="10" t="n">
        <v>14.436562538147</v>
      </c>
      <c r="P73" s="12" t="n">
        <v>1188.75</v>
      </c>
      <c r="Q73" s="13" t="n">
        <f aca="false">P73-P72</f>
        <v>11.890014648438</v>
      </c>
      <c r="R73" s="12" t="n">
        <v>3662.52001953125</v>
      </c>
      <c r="S73" s="13" t="n">
        <f aca="false">R73-R72</f>
        <v>39.510009765625</v>
      </c>
    </row>
    <row r="74" customFormat="false" ht="15" hidden="false" customHeight="false" outlineLevel="0" collapsed="false">
      <c r="A74" s="4" t="n">
        <v>1994</v>
      </c>
      <c r="B74" s="5" t="n">
        <v>1.5</v>
      </c>
      <c r="C74" s="6" t="n">
        <v>9.35329818725586</v>
      </c>
      <c r="D74" s="7" t="n">
        <v>19.6846008300781</v>
      </c>
      <c r="E74" s="8" t="n">
        <f aca="false">D74-D73</f>
        <v>-1.63939857482911</v>
      </c>
      <c r="F74" s="6" t="n">
        <v>0.78986</v>
      </c>
      <c r="G74" s="9" t="n">
        <v>18.824576</v>
      </c>
      <c r="H74" s="6" t="n">
        <f aca="false">AVERAGE(I65:I74)</f>
        <v>10.6148755073547</v>
      </c>
      <c r="I74" s="10" t="n">
        <v>8.28847885131836</v>
      </c>
      <c r="J74" s="10" t="n">
        <v>8.28852844238281</v>
      </c>
      <c r="K74" s="7" t="n">
        <v>17.7721996307373</v>
      </c>
      <c r="L74" s="8" t="n">
        <f aca="false">K74-K73</f>
        <v>-1.05260086059571</v>
      </c>
      <c r="M74" s="11" t="n">
        <v>0.534393846988678</v>
      </c>
      <c r="N74" s="10" t="n">
        <v>7.68606948852539</v>
      </c>
      <c r="O74" s="10" t="n">
        <v>6.79355192184448</v>
      </c>
      <c r="P74" s="12" t="n">
        <v>1176.52001953125</v>
      </c>
      <c r="Q74" s="13" t="n">
        <f aca="false">P74-P73</f>
        <v>-12.22998046875</v>
      </c>
      <c r="R74" s="12" t="n">
        <v>3654.419921875</v>
      </c>
      <c r="S74" s="13" t="n">
        <f aca="false">R74-R73</f>
        <v>-8.10009765625</v>
      </c>
    </row>
    <row r="75" customFormat="false" ht="15" hidden="false" customHeight="false" outlineLevel="0" collapsed="false">
      <c r="A75" s="4" t="n">
        <v>1995</v>
      </c>
      <c r="B75" s="5" t="n">
        <v>1.500001</v>
      </c>
      <c r="C75" s="6" t="n">
        <v>8.54688262939453</v>
      </c>
      <c r="D75" s="7" t="n">
        <v>21.6249008178711</v>
      </c>
      <c r="E75" s="8" t="n">
        <f aca="false">D75-D74</f>
        <v>1.94029998779297</v>
      </c>
      <c r="F75" s="6" t="n">
        <v>0.783408</v>
      </c>
      <c r="G75" s="9" t="n">
        <v>10.616817</v>
      </c>
      <c r="H75" s="6" t="n">
        <f aca="false">AVERAGE(I66:I75)</f>
        <v>9.62780513763428</v>
      </c>
      <c r="I75" s="10" t="n">
        <v>9.22328281402588</v>
      </c>
      <c r="J75" s="10" t="n">
        <v>9.2233362197876</v>
      </c>
      <c r="K75" s="7" t="n">
        <v>22.3111991882324</v>
      </c>
      <c r="L75" s="8" t="n">
        <f aca="false">K75-K74</f>
        <v>4.53899955749512</v>
      </c>
      <c r="M75" s="11" t="n">
        <v>0.570051848888397</v>
      </c>
      <c r="N75" s="10" t="n">
        <v>14.6955909729004</v>
      </c>
      <c r="O75" s="10" t="n">
        <v>15.9052391052246</v>
      </c>
      <c r="P75" s="12" t="n">
        <v>1190.92004394531</v>
      </c>
      <c r="Q75" s="13" t="n">
        <f aca="false">P75-P74</f>
        <v>14.400024414062</v>
      </c>
      <c r="R75" s="12" t="n">
        <v>3687.10009765625</v>
      </c>
      <c r="S75" s="13" t="n">
        <f aca="false">R75-R74</f>
        <v>32.68017578125</v>
      </c>
    </row>
    <row r="76" customFormat="false" ht="15" hidden="false" customHeight="false" outlineLevel="0" collapsed="false">
      <c r="A76" s="4" t="n">
        <v>1996</v>
      </c>
      <c r="B76" s="5" t="n">
        <v>1.500002</v>
      </c>
      <c r="C76" s="6" t="n">
        <v>9.96563243865967</v>
      </c>
      <c r="D76" s="7" t="n">
        <v>22.1116008758545</v>
      </c>
      <c r="E76" s="8" t="n">
        <f aca="false">D76-D75</f>
        <v>0.486700057983398</v>
      </c>
      <c r="F76" s="6" t="n">
        <v>0.840286</v>
      </c>
      <c r="G76" s="9" t="n">
        <v>19.92173</v>
      </c>
      <c r="H76" s="6" t="n">
        <f aca="false">AVERAGE(I67:I76)</f>
        <v>9.0952187538147</v>
      </c>
      <c r="I76" s="10" t="n">
        <v>11.5218744277954</v>
      </c>
      <c r="J76" s="10" t="n">
        <v>11.5221395492554</v>
      </c>
      <c r="K76" s="7" t="n">
        <v>21.1548004150391</v>
      </c>
      <c r="L76" s="8" t="n">
        <f aca="false">K76-K75</f>
        <v>-1.15639877319336</v>
      </c>
      <c r="M76" s="11" t="n">
        <v>0.616968333721161</v>
      </c>
      <c r="N76" s="10" t="n">
        <v>10.890193939209</v>
      </c>
      <c r="O76" s="10" t="n">
        <v>10.4023132324219</v>
      </c>
      <c r="P76" s="12" t="n">
        <v>1194.38000488281</v>
      </c>
      <c r="Q76" s="13" t="n">
        <f aca="false">P76-P75</f>
        <v>3.4599609375</v>
      </c>
      <c r="R76" s="12" t="n">
        <v>3679.2900390625</v>
      </c>
      <c r="S76" s="13" t="n">
        <f aca="false">R76-R75</f>
        <v>-7.81005859375</v>
      </c>
    </row>
    <row r="77" customFormat="false" ht="15" hidden="false" customHeight="false" outlineLevel="0" collapsed="false">
      <c r="A77" s="4" t="n">
        <v>1997</v>
      </c>
      <c r="B77" s="5" t="n">
        <v>1.7</v>
      </c>
      <c r="C77" s="6" t="n">
        <v>11.682653427124</v>
      </c>
      <c r="D77" s="7" t="n">
        <v>25.1046009063721</v>
      </c>
      <c r="E77" s="8" t="n">
        <f aca="false">D77-D76</f>
        <v>2.99300003051758</v>
      </c>
      <c r="F77" s="6" t="n">
        <v>0.86706</v>
      </c>
      <c r="G77" s="9" t="n">
        <v>14.228045</v>
      </c>
      <c r="H77" s="6" t="n">
        <f aca="false">AVERAGE(I68:I77)</f>
        <v>9.13689126968384</v>
      </c>
      <c r="I77" s="10" t="n">
        <v>13.8452377319336</v>
      </c>
      <c r="J77" s="10" t="n">
        <v>13.8236713409424</v>
      </c>
      <c r="K77" s="7" t="n">
        <v>22.801399230957</v>
      </c>
      <c r="L77" s="8" t="n">
        <f aca="false">K77-K76</f>
        <v>1.64659881591797</v>
      </c>
      <c r="M77" s="11" t="n">
        <v>0.618768990039825</v>
      </c>
      <c r="N77" s="10" t="n">
        <v>16.220817565918</v>
      </c>
      <c r="O77" s="10" t="n">
        <v>17.0532512664795</v>
      </c>
      <c r="P77" s="12" t="n">
        <v>1214.64001464844</v>
      </c>
      <c r="Q77" s="13" t="n">
        <f aca="false">P77-P76</f>
        <v>20.2600097656259</v>
      </c>
      <c r="R77" s="12" t="n">
        <v>3690.32006835937</v>
      </c>
      <c r="S77" s="13" t="n">
        <f aca="false">R77-R76</f>
        <v>11.030029296875</v>
      </c>
    </row>
    <row r="78" customFormat="false" ht="15" hidden="false" customHeight="false" outlineLevel="0" collapsed="false">
      <c r="A78" s="4" t="n">
        <v>1998</v>
      </c>
      <c r="B78" s="5" t="n">
        <v>1.7</v>
      </c>
      <c r="C78" s="6" t="n">
        <v>12.7809734344482</v>
      </c>
      <c r="D78" s="7" t="n">
        <v>24.781099319458</v>
      </c>
      <c r="E78" s="8" t="n">
        <f aca="false">D78-D77</f>
        <v>-0.323501586914059</v>
      </c>
      <c r="F78" s="6" t="n">
        <v>0.858954</v>
      </c>
      <c r="G78" s="9" t="n">
        <v>21.655579</v>
      </c>
      <c r="H78" s="6" t="n">
        <f aca="false">AVERAGE(I69:I78)</f>
        <v>9.6645528793335</v>
      </c>
      <c r="I78" s="10" t="n">
        <v>13.4201831817627</v>
      </c>
      <c r="J78" s="10" t="n">
        <v>13.5098695755005</v>
      </c>
      <c r="K78" s="7" t="n">
        <v>22.4034996032715</v>
      </c>
      <c r="L78" s="8" t="n">
        <f aca="false">K78-K77</f>
        <v>-0.39789962768555</v>
      </c>
      <c r="M78" s="11" t="n">
        <v>0.64056795835495</v>
      </c>
      <c r="N78" s="10" t="n">
        <v>13.7206583023071</v>
      </c>
      <c r="O78" s="10" t="n">
        <v>13.5203876495361</v>
      </c>
      <c r="P78" s="12" t="n">
        <v>1212.53002929688</v>
      </c>
      <c r="Q78" s="13" t="n">
        <f aca="false">P78-P77</f>
        <v>-2.10998535156295</v>
      </c>
      <c r="R78" s="12" t="n">
        <v>3687.7099609375</v>
      </c>
      <c r="S78" s="13" t="n">
        <f aca="false">R78-R77</f>
        <v>-2.610107421875</v>
      </c>
    </row>
    <row r="79" customFormat="false" ht="15" hidden="false" customHeight="false" outlineLevel="0" collapsed="false">
      <c r="A79" s="4" t="n">
        <v>1999</v>
      </c>
      <c r="B79" s="5" t="n">
        <v>1.7</v>
      </c>
      <c r="C79" s="6" t="n">
        <v>11.028528213501</v>
      </c>
      <c r="D79" s="7" t="n">
        <v>24.9967994689941</v>
      </c>
      <c r="E79" s="8" t="n">
        <f aca="false">D79-D78</f>
        <v>0.215700149536129</v>
      </c>
      <c r="F79" s="6" t="n">
        <v>0.893112</v>
      </c>
      <c r="G79" s="9" t="n">
        <v>16.694927</v>
      </c>
      <c r="H79" s="6" t="n">
        <f aca="false">AVERAGE(I70:I79)</f>
        <v>10.0072728157043</v>
      </c>
      <c r="I79" s="10" t="n">
        <v>11.4076662063599</v>
      </c>
      <c r="J79" s="10" t="n">
        <v>11.2042217254639</v>
      </c>
      <c r="K79" s="7" t="n">
        <v>22.9969997406006</v>
      </c>
      <c r="L79" s="8" t="n">
        <f aca="false">K79-K78</f>
        <v>0.593500137329109</v>
      </c>
      <c r="M79" s="11" t="n">
        <v>0.638258934020996</v>
      </c>
      <c r="N79" s="10" t="n">
        <v>12.4834594726563</v>
      </c>
      <c r="O79" s="10" t="n">
        <v>12.8003673553467</v>
      </c>
      <c r="P79" s="12" t="n">
        <v>1213.93994140625</v>
      </c>
      <c r="Q79" s="13" t="n">
        <f aca="false">P79-P78</f>
        <v>1.409912109375</v>
      </c>
      <c r="R79" s="12" t="n">
        <v>3691.59008789063</v>
      </c>
      <c r="S79" s="13" t="n">
        <f aca="false">R79-R78</f>
        <v>3.880126953125</v>
      </c>
    </row>
    <row r="80" customFormat="false" ht="15" hidden="false" customHeight="false" outlineLevel="0" collapsed="false">
      <c r="A80" s="4" t="n">
        <v>2000</v>
      </c>
      <c r="B80" s="5" t="n">
        <v>1.7</v>
      </c>
      <c r="C80" s="6" t="n">
        <v>10.675253868103</v>
      </c>
      <c r="D80" s="7" t="n">
        <v>22.3582000732422</v>
      </c>
      <c r="E80" s="8" t="n">
        <f aca="false">D80-D79</f>
        <v>-2.63859939575195</v>
      </c>
      <c r="F80" s="6" t="n">
        <v>0.876306</v>
      </c>
      <c r="G80" s="9" t="n">
        <v>15.865208</v>
      </c>
      <c r="H80" s="6" t="n">
        <f aca="false">AVERAGE(I71:I80)</f>
        <v>10.1453810691834</v>
      </c>
      <c r="I80" s="10" t="n">
        <v>9.52143573760986</v>
      </c>
      <c r="J80" s="10" t="n">
        <v>9.38088512420654</v>
      </c>
      <c r="K80" s="7" t="n">
        <v>20.9393997192383</v>
      </c>
      <c r="L80" s="8" t="n">
        <f aca="false">K80-K79</f>
        <v>-2.05760002136231</v>
      </c>
      <c r="M80" s="11" t="n">
        <v>0.615387260913849</v>
      </c>
      <c r="N80" s="10" t="n">
        <v>7.77412366867065</v>
      </c>
      <c r="O80" s="10" t="n">
        <v>6.93628787994385</v>
      </c>
      <c r="P80" s="12" t="n">
        <v>1196.11999511719</v>
      </c>
      <c r="Q80" s="13" t="n">
        <f aca="false">P80-P79</f>
        <v>-17.819946289062</v>
      </c>
      <c r="R80" s="12" t="n">
        <v>3677.80004882812</v>
      </c>
      <c r="S80" s="13" t="n">
        <f aca="false">R80-R79</f>
        <v>-13.7900390625</v>
      </c>
    </row>
    <row r="81" customFormat="false" ht="15" hidden="false" customHeight="false" outlineLevel="0" collapsed="false">
      <c r="A81" s="4" t="n">
        <v>2001</v>
      </c>
      <c r="B81" s="5" t="n">
        <v>1.5</v>
      </c>
      <c r="C81" s="6" t="n">
        <v>10.2065229415894</v>
      </c>
      <c r="D81" s="7" t="n">
        <v>19.7954998016357</v>
      </c>
      <c r="E81" s="8" t="n">
        <f aca="false">D81-D80</f>
        <v>-2.56270027160645</v>
      </c>
      <c r="F81" s="6" t="n">
        <v>0.784565</v>
      </c>
      <c r="G81" s="9" t="n">
        <v>10.551961</v>
      </c>
      <c r="H81" s="6" t="n">
        <f aca="false">AVERAGE(I72:I81)</f>
        <v>10.1673419952393</v>
      </c>
      <c r="I81" s="10" t="n">
        <v>8.34096145629883</v>
      </c>
      <c r="J81" s="10" t="n">
        <v>8.23552131652832</v>
      </c>
      <c r="K81" s="7" t="n">
        <v>19.1347999572754</v>
      </c>
      <c r="L81" s="8" t="n">
        <f aca="false">K81-K80</f>
        <v>-1.80459976196289</v>
      </c>
      <c r="M81" s="11" t="n">
        <v>0.569384813308716</v>
      </c>
      <c r="N81" s="10" t="n">
        <v>6.85592412948608</v>
      </c>
      <c r="O81" s="10" t="n">
        <v>6.99383020401001</v>
      </c>
      <c r="P81" s="12" t="n">
        <v>1177.36999511719</v>
      </c>
      <c r="Q81" s="13" t="n">
        <f aca="false">P81-P80</f>
        <v>-18.75</v>
      </c>
      <c r="R81" s="12" t="n">
        <v>3664.84008789062</v>
      </c>
      <c r="S81" s="13" t="n">
        <f aca="false">R81-R80</f>
        <v>-12.9599609375</v>
      </c>
    </row>
    <row r="82" customFormat="false" ht="15" hidden="false" customHeight="false" outlineLevel="0" collapsed="false">
      <c r="A82" s="4" t="n">
        <v>2002</v>
      </c>
      <c r="B82" s="5" t="n">
        <v>1.5</v>
      </c>
      <c r="C82" s="6" t="n">
        <v>10.4424953460693</v>
      </c>
      <c r="D82" s="7" t="n">
        <v>16.7176990509033</v>
      </c>
      <c r="E82" s="8" t="n">
        <f aca="false">D82-D81</f>
        <v>-3.07780075073242</v>
      </c>
      <c r="F82" s="6" t="n">
        <v>0.73132</v>
      </c>
      <c r="G82" s="9" t="n">
        <v>10.736502</v>
      </c>
      <c r="H82" s="6" t="n">
        <f aca="false">AVERAGE(I73:I82)</f>
        <v>10.2010726928711</v>
      </c>
      <c r="I82" s="10" t="n">
        <v>8.33915615081787</v>
      </c>
      <c r="J82" s="10" t="n">
        <v>8.23087978363037</v>
      </c>
      <c r="K82" s="7" t="n">
        <v>14.4679002761841</v>
      </c>
      <c r="L82" s="8" t="n">
        <f aca="false">K82-K81</f>
        <v>-4.66689968109131</v>
      </c>
      <c r="M82" s="11" t="n">
        <v>0.483406722545624</v>
      </c>
      <c r="N82" s="10" t="n">
        <v>3.67363119125366</v>
      </c>
      <c r="O82" s="10" t="n">
        <v>2.64272665977478</v>
      </c>
      <c r="P82" s="12" t="n">
        <v>1152.13000488281</v>
      </c>
      <c r="Q82" s="13" t="n">
        <f aca="false">P82-P81</f>
        <v>-25.2399902343759</v>
      </c>
      <c r="R82" s="12" t="n">
        <v>3626.53002929687</v>
      </c>
      <c r="S82" s="13" t="n">
        <f aca="false">R82-R81</f>
        <v>-38.31005859375</v>
      </c>
    </row>
    <row r="83" customFormat="false" ht="15" hidden="false" customHeight="false" outlineLevel="0" collapsed="false">
      <c r="A83" s="4" t="n">
        <v>2003</v>
      </c>
      <c r="B83" s="5" t="n">
        <v>1.5</v>
      </c>
      <c r="C83" s="6" t="n">
        <v>9.36561584472656</v>
      </c>
      <c r="D83" s="7" t="n">
        <v>15.299599647522</v>
      </c>
      <c r="E83" s="8" t="n">
        <f aca="false">D83-D82</f>
        <v>-1.41809940338135</v>
      </c>
      <c r="F83" s="6" t="n">
        <v>0.628134</v>
      </c>
      <c r="G83" s="9" t="n">
        <v>6.088144</v>
      </c>
      <c r="H83" s="6" t="n">
        <f aca="false">AVERAGE(I74:I83)</f>
        <v>10.226845741272</v>
      </c>
      <c r="I83" s="10" t="n">
        <v>8.36018085479736</v>
      </c>
      <c r="J83" s="10" t="n">
        <v>8.22857475280762</v>
      </c>
      <c r="K83" s="7" t="n">
        <v>12.1094999313355</v>
      </c>
      <c r="L83" s="8" t="n">
        <f aca="false">K83-K82</f>
        <v>-2.35840034484863</v>
      </c>
      <c r="M83" s="11" t="n">
        <v>0.391213059425354</v>
      </c>
      <c r="N83" s="10" t="n">
        <v>6.07278060913086</v>
      </c>
      <c r="O83" s="10" t="n">
        <v>6.16072463989258</v>
      </c>
      <c r="P83" s="12" t="n">
        <v>1139.11999511719</v>
      </c>
      <c r="Q83" s="13" t="n">
        <f aca="false">P83-P82</f>
        <v>-13.0100097656241</v>
      </c>
      <c r="R83" s="12" t="n">
        <v>3603.72998046875</v>
      </c>
      <c r="S83" s="13" t="n">
        <f aca="false">R83-R82</f>
        <v>-22.800048828125</v>
      </c>
    </row>
    <row r="84" customFormat="false" ht="15" hidden="false" customHeight="false" outlineLevel="0" collapsed="false">
      <c r="A84" s="4" t="n">
        <v>2004</v>
      </c>
      <c r="B84" s="5" t="n">
        <v>1.5</v>
      </c>
      <c r="C84" s="6" t="n">
        <v>9.34504699707031</v>
      </c>
      <c r="D84" s="7" t="n">
        <v>14.3549995422363</v>
      </c>
      <c r="E84" s="8" t="n">
        <f aca="false">D84-D83</f>
        <v>-0.944600105285641</v>
      </c>
      <c r="F84" s="6" t="n">
        <v>0.555485</v>
      </c>
      <c r="G84" s="9" t="n">
        <v>10.631983</v>
      </c>
      <c r="H84" s="6" t="n">
        <f aca="false">AVERAGE(I75:I84)</f>
        <v>10.2315266609192</v>
      </c>
      <c r="I84" s="10" t="n">
        <v>8.33528804779053</v>
      </c>
      <c r="J84" s="10" t="n">
        <v>8.23094463348389</v>
      </c>
      <c r="K84" s="7" t="n">
        <v>9.16946029663086</v>
      </c>
      <c r="L84" s="8" t="n">
        <f aca="false">K84-K83</f>
        <v>-2.94003963470459</v>
      </c>
      <c r="M84" s="11" t="n">
        <v>0.323824375867844</v>
      </c>
      <c r="N84" s="10" t="n">
        <v>5.37948560714722</v>
      </c>
      <c r="O84" s="10" t="n">
        <v>5.91335153579712</v>
      </c>
      <c r="P84" s="12" t="n">
        <v>1130.01000976563</v>
      </c>
      <c r="Q84" s="13" t="n">
        <f aca="false">P84-P83</f>
        <v>-9.10998535156296</v>
      </c>
      <c r="R84" s="12" t="n">
        <v>3570.77001953125</v>
      </c>
      <c r="S84" s="13" t="n">
        <f aca="false">R84-R83</f>
        <v>-32.9599609375</v>
      </c>
    </row>
    <row r="85" customFormat="false" ht="15" hidden="false" customHeight="false" outlineLevel="0" collapsed="false">
      <c r="A85" s="4" t="n">
        <v>2005</v>
      </c>
      <c r="B85" s="5" t="n">
        <v>1.5</v>
      </c>
      <c r="C85" s="6" t="n">
        <v>8.27485179901123</v>
      </c>
      <c r="D85" s="7" t="n">
        <v>15.1310997009277</v>
      </c>
      <c r="E85" s="8" t="n">
        <f aca="false">D85-D84</f>
        <v>0.776100158691401</v>
      </c>
      <c r="F85" s="6" t="n">
        <v>0.585342</v>
      </c>
      <c r="G85" s="9" t="n">
        <v>10.073292</v>
      </c>
      <c r="H85" s="6" t="n">
        <f aca="false">AVERAGE(I76:I85)</f>
        <v>10.1452818870544</v>
      </c>
      <c r="I85" s="10" t="n">
        <v>8.36083507537842</v>
      </c>
      <c r="J85" s="10" t="n">
        <v>8.23171901702881</v>
      </c>
      <c r="K85" s="7" t="n">
        <v>11.9390001296997</v>
      </c>
      <c r="L85" s="8" t="n">
        <f aca="false">K85-K84</f>
        <v>2.76953983306885</v>
      </c>
      <c r="M85" s="11" t="n">
        <v>0.323978960514069</v>
      </c>
      <c r="N85" s="10" t="n">
        <v>11.5468101501465</v>
      </c>
      <c r="O85" s="10" t="n">
        <v>12.7949323654175</v>
      </c>
      <c r="P85" s="12" t="n">
        <v>1137.52001953125</v>
      </c>
      <c r="Q85" s="13" t="n">
        <f aca="false">P85-P84</f>
        <v>7.510009765625</v>
      </c>
      <c r="R85" s="12" t="n">
        <v>3601.96997070312</v>
      </c>
      <c r="S85" s="13" t="n">
        <f aca="false">R85-R84</f>
        <v>31.199951171875</v>
      </c>
    </row>
    <row r="86" customFormat="false" ht="15" hidden="false" customHeight="false" outlineLevel="0" collapsed="false">
      <c r="A86" s="4" t="n">
        <v>2006</v>
      </c>
      <c r="B86" s="5" t="n">
        <v>1.5</v>
      </c>
      <c r="C86" s="6" t="n">
        <v>9.25944137573242</v>
      </c>
      <c r="D86" s="7" t="n">
        <v>14.1640996932983</v>
      </c>
      <c r="E86" s="8" t="n">
        <f aca="false">D86-D85</f>
        <v>-0.967000007629391</v>
      </c>
      <c r="F86" s="6" t="n">
        <v>0.606105</v>
      </c>
      <c r="G86" s="9" t="n">
        <v>16.892824</v>
      </c>
      <c r="H86" s="6" t="n">
        <f aca="false">AVERAGE(I77:I86)</f>
        <v>9.84231634140015</v>
      </c>
      <c r="I86" s="10" t="n">
        <v>8.49221897125244</v>
      </c>
      <c r="J86" s="10" t="n">
        <v>8.22836494445801</v>
      </c>
      <c r="K86" s="7" t="n">
        <v>11.9167995452881</v>
      </c>
      <c r="L86" s="8" t="n">
        <f aca="false">K86-K85</f>
        <v>-0.0222005844116211</v>
      </c>
      <c r="M86" s="11" t="n">
        <v>0.362977862358093</v>
      </c>
      <c r="N86" s="10" t="n">
        <v>8.56741237640381</v>
      </c>
      <c r="O86" s="10" t="n">
        <v>8.62612915039063</v>
      </c>
      <c r="P86" s="12" t="n">
        <v>1128.11999511719</v>
      </c>
      <c r="Q86" s="13" t="n">
        <f aca="false">P86-P85</f>
        <v>-9.40002441406205</v>
      </c>
      <c r="R86" s="12" t="n">
        <v>3601.73999023438</v>
      </c>
      <c r="S86" s="13" t="n">
        <f aca="false">R86-R85</f>
        <v>-0.22998046875</v>
      </c>
    </row>
    <row r="87" customFormat="false" ht="15" hidden="false" customHeight="false" outlineLevel="0" collapsed="false">
      <c r="A87" s="4" t="n">
        <v>2007</v>
      </c>
      <c r="B87" s="5" t="n">
        <v>1.5</v>
      </c>
      <c r="C87" s="6" t="n">
        <v>9.36273956298828</v>
      </c>
      <c r="D87" s="7" t="n">
        <v>12.8598003387451</v>
      </c>
      <c r="E87" s="8" t="n">
        <f aca="false">D87-D86</f>
        <v>-1.30429935455322</v>
      </c>
      <c r="F87" s="6" t="n">
        <v>0.561059</v>
      </c>
      <c r="G87" s="9" t="n">
        <v>13.50305</v>
      </c>
      <c r="H87" s="6" t="n">
        <f aca="false">AVERAGE(I78:I87)</f>
        <v>9.29750576019287</v>
      </c>
      <c r="I87" s="10" t="n">
        <v>8.39713191986084</v>
      </c>
      <c r="J87" s="10" t="n">
        <v>8.231032371521</v>
      </c>
      <c r="K87" s="7" t="n">
        <v>11.9294004440308</v>
      </c>
      <c r="L87" s="8" t="n">
        <f aca="false">K87-K86</f>
        <v>0.0126008987426705</v>
      </c>
      <c r="M87" s="11" t="n">
        <v>0.371127009391785</v>
      </c>
      <c r="N87" s="10" t="n">
        <v>8.61568832397461</v>
      </c>
      <c r="O87" s="10" t="n">
        <v>8.7535285949707</v>
      </c>
      <c r="P87" s="12" t="n">
        <v>1114.81005859375</v>
      </c>
      <c r="Q87" s="13" t="n">
        <f aca="false">P87-P86</f>
        <v>-13.309936523438</v>
      </c>
      <c r="R87" s="12" t="n">
        <v>3601.8701171875</v>
      </c>
      <c r="S87" s="13" t="n">
        <f aca="false">R87-R86</f>
        <v>0.130126953125</v>
      </c>
    </row>
    <row r="88" customFormat="false" ht="15" hidden="false" customHeight="false" outlineLevel="0" collapsed="false">
      <c r="A88" s="4" t="n">
        <v>2008</v>
      </c>
      <c r="B88" s="5" t="n">
        <v>1.5</v>
      </c>
      <c r="C88" s="6" t="n">
        <v>9.54573440551758</v>
      </c>
      <c r="D88" s="7" t="n">
        <v>12.4961996078491</v>
      </c>
      <c r="E88" s="8" t="n">
        <f aca="false">D88-D87</f>
        <v>-0.363600730896001</v>
      </c>
      <c r="F88" s="6" t="n">
        <v>0.551415</v>
      </c>
      <c r="G88" s="9" t="n">
        <v>11.453444</v>
      </c>
      <c r="H88" s="6" t="n">
        <f aca="false">AVERAGE(I79:I88)</f>
        <v>8.87188711166382</v>
      </c>
      <c r="I88" s="10" t="n">
        <v>9.16399669647217</v>
      </c>
      <c r="J88" s="10" t="n">
        <v>8.97802352905273</v>
      </c>
      <c r="K88" s="7" t="n">
        <v>14.5086002349854</v>
      </c>
      <c r="L88" s="8" t="n">
        <f aca="false">K88-K87</f>
        <v>2.57919979095459</v>
      </c>
      <c r="M88" s="11" t="n">
        <v>0.395639300346375</v>
      </c>
      <c r="N88" s="10" t="n">
        <v>12.1592016220093</v>
      </c>
      <c r="O88" s="10" t="n">
        <v>12.0858173370361</v>
      </c>
      <c r="P88" s="12" t="n">
        <v>1110.96997070313</v>
      </c>
      <c r="Q88" s="13" t="n">
        <f aca="false">P88-P87</f>
        <v>-3.840087890625</v>
      </c>
      <c r="R88" s="12" t="n">
        <v>3626.89990234375</v>
      </c>
      <c r="S88" s="13" t="n">
        <f aca="false">R88-R87</f>
        <v>25.02978515625</v>
      </c>
    </row>
    <row r="89" customFormat="false" ht="15" hidden="false" customHeight="false" outlineLevel="0" collapsed="false">
      <c r="A89" s="4" t="n">
        <v>2009</v>
      </c>
      <c r="B89" s="5" t="n">
        <v>1.5</v>
      </c>
      <c r="C89" s="6" t="n">
        <v>9.48091411590576</v>
      </c>
      <c r="D89" s="7" t="n">
        <v>11.1624002456665</v>
      </c>
      <c r="E89" s="8" t="n">
        <f aca="false">D89-D88</f>
        <v>-1.33379936218262</v>
      </c>
      <c r="F89" s="6" t="n">
        <v>0.53734</v>
      </c>
      <c r="G89" s="9" t="n">
        <v>16.003489</v>
      </c>
      <c r="H89" s="6" t="n">
        <f aca="false">AVERAGE(I80:I89)</f>
        <v>8.57070083618164</v>
      </c>
      <c r="I89" s="10" t="n">
        <v>8.39580345153809</v>
      </c>
      <c r="J89" s="10" t="n">
        <v>8.23570442199707</v>
      </c>
      <c r="K89" s="7" t="n">
        <v>15.4630002975464</v>
      </c>
      <c r="L89" s="8" t="n">
        <f aca="false">K89-K88</f>
        <v>0.954400062561041</v>
      </c>
      <c r="M89" s="11" t="n">
        <v>0.437297523021698</v>
      </c>
      <c r="N89" s="10" t="n">
        <v>9.7037467956543</v>
      </c>
      <c r="O89" s="10" t="n">
        <v>10.2195730209351</v>
      </c>
      <c r="P89" s="12" t="n">
        <v>1096.30004882813</v>
      </c>
      <c r="Q89" s="13" t="n">
        <f aca="false">P89-P88</f>
        <v>-14.669921875</v>
      </c>
      <c r="R89" s="12" t="n">
        <v>3635.3701171875</v>
      </c>
      <c r="S89" s="13" t="n">
        <f aca="false">R89-R88</f>
        <v>8.47021484375</v>
      </c>
    </row>
    <row r="90" customFormat="false" ht="15" hidden="false" customHeight="false" outlineLevel="0" collapsed="false">
      <c r="A90" s="4" t="n">
        <v>2010</v>
      </c>
      <c r="B90" s="5" t="n">
        <v>1.5</v>
      </c>
      <c r="C90" s="6" t="n">
        <v>9.45235157012939</v>
      </c>
      <c r="D90" s="7" t="n">
        <v>10.3011999130249</v>
      </c>
      <c r="E90" s="8" t="n">
        <f aca="false">D90-D89</f>
        <v>-0.8612003326416</v>
      </c>
      <c r="F90" s="6" t="n">
        <v>0.466564</v>
      </c>
      <c r="G90" s="9" t="n">
        <v>14.089934</v>
      </c>
      <c r="H90" s="6" t="n">
        <f aca="false">AVERAGE(I81:I90)</f>
        <v>8.46042251586914</v>
      </c>
      <c r="I90" s="10" t="n">
        <v>8.41865253448486</v>
      </c>
      <c r="J90" s="10" t="n">
        <v>8.2347526550293</v>
      </c>
      <c r="K90" s="7" t="n">
        <v>15.2667999267578</v>
      </c>
      <c r="L90" s="8" t="n">
        <f aca="false">K90-K89</f>
        <v>-0.19620037078858</v>
      </c>
      <c r="M90" s="11" t="n">
        <v>0.443545013666153</v>
      </c>
      <c r="N90" s="10" t="n">
        <v>8.46641635894775</v>
      </c>
      <c r="O90" s="10" t="n">
        <v>8.42609024047852</v>
      </c>
      <c r="P90" s="12" t="n">
        <v>1086.30004882813</v>
      </c>
      <c r="Q90" s="13" t="n">
        <f aca="false">P90-P89</f>
        <v>-10</v>
      </c>
      <c r="R90" s="12" t="n">
        <v>3633.65991210937</v>
      </c>
      <c r="S90" s="13" t="n">
        <f aca="false">R90-R89</f>
        <v>-1.710205078125</v>
      </c>
    </row>
    <row r="91" customFormat="false" ht="15" hidden="false" customHeight="false" outlineLevel="0" collapsed="false">
      <c r="A91" s="4" t="n">
        <v>2011</v>
      </c>
      <c r="B91" s="5" t="n">
        <v>1.449664</v>
      </c>
      <c r="C91" s="6" t="n">
        <v>9.20731639862061</v>
      </c>
      <c r="D91" s="7" t="n">
        <v>14.6436996459961</v>
      </c>
      <c r="E91" s="8" t="n">
        <f aca="false">D91-D90</f>
        <v>4.34249973297119</v>
      </c>
      <c r="F91" s="6" t="n">
        <v>0.558625</v>
      </c>
      <c r="G91" s="9" t="n">
        <v>12.708978</v>
      </c>
      <c r="H91" s="6" t="n">
        <f aca="false">AVERAGE(I82:I91)</f>
        <v>8.89941148757935</v>
      </c>
      <c r="I91" s="10" t="n">
        <v>12.7308511734009</v>
      </c>
      <c r="J91" s="10" t="n">
        <v>12.5182342529297</v>
      </c>
      <c r="K91" s="7" t="n">
        <v>17.5932998657227</v>
      </c>
      <c r="L91" s="8" t="n">
        <f aca="false">K91-K90</f>
        <v>2.32649993896485</v>
      </c>
      <c r="M91" s="11" t="n">
        <v>0.467236548662186</v>
      </c>
      <c r="N91" s="10" t="n">
        <v>15.4981002807617</v>
      </c>
      <c r="O91" s="10" t="n">
        <v>15.9714164733887</v>
      </c>
      <c r="P91" s="12" t="n">
        <v>1132.82995605469</v>
      </c>
      <c r="Q91" s="13" t="n">
        <f aca="false">P91-P90</f>
        <v>46.529907226563</v>
      </c>
      <c r="R91" s="12" t="n">
        <v>3653.01000976562</v>
      </c>
      <c r="S91" s="13" t="n">
        <f aca="false">R91-R90</f>
        <v>19.35009765625</v>
      </c>
    </row>
    <row r="92" customFormat="false" ht="15" hidden="false" customHeight="false" outlineLevel="0" collapsed="false">
      <c r="A92" s="4" t="n">
        <v>2012</v>
      </c>
      <c r="B92" s="5" t="n">
        <v>1.367023</v>
      </c>
      <c r="C92" s="6" t="n">
        <v>9.38846492767334</v>
      </c>
      <c r="D92" s="7" t="n">
        <v>13.6365003585815</v>
      </c>
      <c r="E92" s="8" t="n">
        <f aca="false">D92-D91</f>
        <v>-1.00719928741455</v>
      </c>
      <c r="F92" s="6" t="n">
        <v>0.567635</v>
      </c>
      <c r="G92" s="9" t="n">
        <v>20.255836</v>
      </c>
      <c r="H92" s="6" t="n">
        <f aca="false">AVERAGE(I83:I92)</f>
        <v>9.01819686889649</v>
      </c>
      <c r="I92" s="10" t="n">
        <v>9.52700996398926</v>
      </c>
      <c r="J92" s="10" t="n">
        <v>9.46594142913818</v>
      </c>
      <c r="K92" s="7" t="n">
        <v>13.9292001724243</v>
      </c>
      <c r="L92" s="8" t="n">
        <f aca="false">K92-K91</f>
        <v>-3.66409969329834</v>
      </c>
      <c r="M92" s="11" t="n">
        <v>0.454983949661255</v>
      </c>
      <c r="N92" s="10" t="n">
        <v>5.96372318267822</v>
      </c>
      <c r="O92" s="10" t="n">
        <v>4.90830278396606</v>
      </c>
      <c r="P92" s="12" t="n">
        <v>1120.35998535156</v>
      </c>
      <c r="Q92" s="13" t="n">
        <f aca="false">P92-P91</f>
        <v>-12.4699707031259</v>
      </c>
      <c r="R92" s="12" t="n">
        <v>3621.56005859375</v>
      </c>
      <c r="S92" s="13" t="n">
        <f aca="false">R92-R91</f>
        <v>-31.449951171875</v>
      </c>
    </row>
    <row r="93" customFormat="false" ht="15" hidden="false" customHeight="false" outlineLevel="0" collapsed="false">
      <c r="A93" s="4" t="n">
        <v>2013</v>
      </c>
      <c r="B93" s="5" t="n">
        <v>1.373188</v>
      </c>
      <c r="C93" s="6" t="n">
        <v>9.37549304962158</v>
      </c>
      <c r="D93" s="7" t="n">
        <v>12.3444004058838</v>
      </c>
      <c r="E93" s="8" t="n">
        <f aca="false">D93-D92</f>
        <v>-1.29209995269775</v>
      </c>
      <c r="F93" s="6" t="n">
        <v>0.542431</v>
      </c>
      <c r="G93" s="9" t="n">
        <v>7.894615</v>
      </c>
      <c r="H93" s="6" t="n">
        <f aca="false">AVERAGE(I84:I93)</f>
        <v>9.00855522155762</v>
      </c>
      <c r="I93" s="10" t="n">
        <v>8.26376438140869</v>
      </c>
      <c r="J93" s="10" t="n">
        <v>8.2320728302002</v>
      </c>
      <c r="K93" s="7" t="n">
        <v>10.9340000152588</v>
      </c>
      <c r="L93" s="8" t="n">
        <f aca="false">K93-K92</f>
        <v>-2.99520015716553</v>
      </c>
      <c r="M93" s="11" t="n">
        <v>0.360910624265671</v>
      </c>
      <c r="N93" s="10" t="n">
        <v>5.35818910598755</v>
      </c>
      <c r="O93" s="10" t="n">
        <v>5.11815214157105</v>
      </c>
      <c r="P93" s="12" t="n">
        <v>1106.72998046875</v>
      </c>
      <c r="Q93" s="13" t="n">
        <f aca="false">P93-P92</f>
        <v>-13.630004882812</v>
      </c>
      <c r="R93" s="12" t="n">
        <v>3591.25</v>
      </c>
      <c r="S93" s="13" t="n">
        <f aca="false">R93-R92</f>
        <v>-30.31005859375</v>
      </c>
    </row>
    <row r="94" customFormat="false" ht="15" hidden="false" customHeight="false" outlineLevel="0" collapsed="false">
      <c r="A94" s="4" t="n">
        <v>2014</v>
      </c>
      <c r="B94" s="5" t="n">
        <v>1.443991</v>
      </c>
      <c r="C94" s="6" t="n">
        <v>9.61469841003418</v>
      </c>
      <c r="D94" s="7" t="n">
        <v>10.6669998168945</v>
      </c>
      <c r="E94" s="8" t="n">
        <f aca="false">D94-D93</f>
        <v>-1.67740058898926</v>
      </c>
      <c r="F94" s="6" t="n">
        <v>0.503086</v>
      </c>
      <c r="G94" s="9" t="n">
        <v>9.727034</v>
      </c>
      <c r="H94" s="6" t="n">
        <f aca="false">AVERAGE(I85:I94)</f>
        <v>8.93179335594177</v>
      </c>
      <c r="I94" s="10" t="n">
        <v>7.56766939163208</v>
      </c>
      <c r="J94" s="10" t="n">
        <v>7.47965669631958</v>
      </c>
      <c r="K94" s="7" t="n">
        <v>12.2855997085571</v>
      </c>
      <c r="L94" s="8" t="n">
        <f aca="false">K94-K93</f>
        <v>1.35159969329834</v>
      </c>
      <c r="M94" s="11" t="n">
        <v>0.347171753644943</v>
      </c>
      <c r="N94" s="10" t="n">
        <v>9.28654193878174</v>
      </c>
      <c r="O94" s="10" t="n">
        <v>10.3805322647095</v>
      </c>
      <c r="P94" s="12" t="n">
        <v>1087.7900390625</v>
      </c>
      <c r="Q94" s="13" t="n">
        <f aca="false">P94-P93</f>
        <v>-18.93994140625</v>
      </c>
      <c r="R94" s="12" t="n">
        <v>3605.53002929687</v>
      </c>
      <c r="S94" s="13" t="n">
        <f aca="false">R94-R93</f>
        <v>14.280029296875</v>
      </c>
    </row>
    <row r="95" customFormat="false" ht="15" hidden="false" customHeight="false" outlineLevel="0" collapsed="false">
      <c r="A95" s="4" t="n">
        <v>2015</v>
      </c>
      <c r="B95" s="5" t="n">
        <v>1.5</v>
      </c>
      <c r="C95" s="6" t="n">
        <v>9.41431045532227</v>
      </c>
      <c r="D95" s="7" t="n">
        <v>10.0865001678467</v>
      </c>
      <c r="E95" s="8" t="n">
        <f aca="false">D95-D94</f>
        <v>-0.58049964904785</v>
      </c>
      <c r="F95" s="6" t="n">
        <v>0.483534</v>
      </c>
      <c r="G95" s="9" t="n">
        <v>14.246422</v>
      </c>
      <c r="H95" s="6" t="n">
        <f aca="false">AVERAGE(I86:I95)</f>
        <v>9.00932478904724</v>
      </c>
      <c r="I95" s="10" t="n">
        <v>9.13614940643311</v>
      </c>
      <c r="J95" s="14" t="n">
        <v>9.00027179718018</v>
      </c>
      <c r="K95" s="7" t="n">
        <v>12.3329000473022</v>
      </c>
      <c r="L95" s="8" t="n">
        <f aca="false">K95-K94</f>
        <v>0.047300338745119</v>
      </c>
      <c r="M95" s="11" t="n">
        <v>0.368092864751816</v>
      </c>
      <c r="N95" s="10" t="n">
        <v>9.41938781738281</v>
      </c>
      <c r="O95" s="10" t="n">
        <v>10.1737823486328</v>
      </c>
      <c r="P95" s="12" t="n">
        <v>1080.91003417969</v>
      </c>
      <c r="Q95" s="13" t="n">
        <f aca="false">P95-P94</f>
        <v>-6.88000488281205</v>
      </c>
      <c r="R95" s="12" t="n">
        <v>3606.01000976563</v>
      </c>
      <c r="S95" s="13" t="n">
        <f aca="false">R95-R94</f>
        <v>0.47998046875</v>
      </c>
    </row>
    <row r="96" customFormat="false" ht="15" hidden="false" customHeight="false" outlineLevel="0" collapsed="false">
      <c r="A96" s="4" t="n">
        <v>2016</v>
      </c>
      <c r="B96" s="5" t="n">
        <v>1.5</v>
      </c>
      <c r="C96" s="6" t="n">
        <v>9.2754077911377</v>
      </c>
      <c r="D96" s="7" t="n">
        <v>10.0790004730225</v>
      </c>
      <c r="E96" s="8" t="n">
        <f aca="false">D96-D95</f>
        <v>-0.00749969482422053</v>
      </c>
      <c r="F96" s="6" t="n">
        <v>0.465653</v>
      </c>
      <c r="G96" s="9" t="n">
        <v>13.016508</v>
      </c>
      <c r="H96" s="6" t="n">
        <f aca="false">AVERAGE(I87:I96)</f>
        <v>9.07180380821228</v>
      </c>
      <c r="I96" s="10" t="n">
        <v>9.11700916290283</v>
      </c>
      <c r="J96" s="14" t="n">
        <v>8.99997997283936</v>
      </c>
      <c r="K96" s="7" t="n">
        <v>12.8240995407105</v>
      </c>
      <c r="L96" s="8" t="n">
        <f aca="false">K96-K95</f>
        <v>0.4911994934082</v>
      </c>
      <c r="M96" s="11" t="n">
        <v>0.378368884325027</v>
      </c>
      <c r="N96" s="10" t="n">
        <v>9.90891647338867</v>
      </c>
      <c r="O96" s="10" t="n">
        <v>9.61590194702148</v>
      </c>
      <c r="P96" s="12" t="n">
        <v>1080.81994628906</v>
      </c>
      <c r="Q96" s="13" t="n">
        <f aca="false">P96-P95</f>
        <v>-0.0900878906259095</v>
      </c>
      <c r="R96" s="12" t="n">
        <v>3610.92993164063</v>
      </c>
      <c r="S96" s="13" t="n">
        <f aca="false">R96-R95</f>
        <v>4.919921875</v>
      </c>
    </row>
    <row r="97" customFormat="false" ht="15" hidden="false" customHeight="false" outlineLevel="0" collapsed="false">
      <c r="A97" s="4" t="n">
        <v>2017</v>
      </c>
      <c r="B97" s="5" t="n">
        <v>1.5</v>
      </c>
      <c r="C97" s="6" t="n">
        <v>8.72989654541016</v>
      </c>
      <c r="D97" s="7" t="n">
        <v>10.2208995819092</v>
      </c>
      <c r="E97" s="8" t="n">
        <f aca="false">D97-D96</f>
        <v>0.141899108886721</v>
      </c>
      <c r="F97" s="6" t="n">
        <v>0.492659</v>
      </c>
      <c r="G97" s="9" t="n">
        <v>13.418884</v>
      </c>
      <c r="H97" s="6" t="n">
        <f aca="false">AVERAGE(I88:I97)</f>
        <v>9.14731411933899</v>
      </c>
      <c r="I97" s="10" t="n">
        <v>9.15223503112793</v>
      </c>
      <c r="J97" s="14" t="n">
        <v>8.99998188018799</v>
      </c>
      <c r="K97" s="7" t="n">
        <v>14.664400100708</v>
      </c>
      <c r="L97" s="8" t="n">
        <f aca="false">K97-K96</f>
        <v>1.84030055999756</v>
      </c>
      <c r="M97" s="11" t="n">
        <v>0.408693224191666</v>
      </c>
      <c r="N97" s="10" t="n">
        <v>11.3962020874023</v>
      </c>
      <c r="O97" s="10" t="n">
        <v>11.9048614501953</v>
      </c>
      <c r="P97" s="12" t="n">
        <v>1082.52001953125</v>
      </c>
      <c r="Q97" s="13" t="n">
        <f aca="false">P97-P96</f>
        <v>1.70007324218795</v>
      </c>
      <c r="R97" s="12" t="n">
        <v>3628.31005859375</v>
      </c>
      <c r="S97" s="13" t="n">
        <f aca="false">R97-R96</f>
        <v>17.380126953125</v>
      </c>
    </row>
    <row r="98" customFormat="false" ht="15" hidden="false" customHeight="false" outlineLevel="0" collapsed="false">
      <c r="A98" s="4" t="n">
        <v>2018</v>
      </c>
      <c r="B98" s="5" t="n">
        <v>1.493327</v>
      </c>
      <c r="C98" s="6" t="n">
        <v>9.11657333374023</v>
      </c>
      <c r="D98" s="7" t="n">
        <v>10.1323003768921</v>
      </c>
      <c r="E98" s="8" t="n">
        <f aca="false">D98-D97</f>
        <v>-0.0885992050170898</v>
      </c>
      <c r="F98" s="6" t="n">
        <v>0.48382</v>
      </c>
      <c r="G98" s="9" t="n">
        <v>16.295678</v>
      </c>
      <c r="H98" s="6" t="n">
        <f aca="false">AVERAGE(I89:I98)</f>
        <v>9.14667744636536</v>
      </c>
      <c r="I98" s="10" t="n">
        <v>9.15762996673584</v>
      </c>
      <c r="J98" s="14" t="n">
        <v>8.99990463256836</v>
      </c>
      <c r="K98" s="7" t="n">
        <v>11.0277004241943</v>
      </c>
      <c r="L98" s="8" t="n">
        <f aca="false">K98-K97</f>
        <v>-3.63669967651367</v>
      </c>
      <c r="M98" s="11" t="n">
        <v>0.386346250772476</v>
      </c>
      <c r="N98" s="10" t="n">
        <v>5.45858716964722</v>
      </c>
      <c r="O98" s="10" t="n">
        <v>4.61205387115479</v>
      </c>
      <c r="P98" s="12" t="n">
        <v>1081.4599609375</v>
      </c>
      <c r="Q98" s="13" t="n">
        <f aca="false">P98-P97</f>
        <v>-1.06005859375</v>
      </c>
      <c r="R98" s="12" t="n">
        <v>3592.27001953125</v>
      </c>
      <c r="S98" s="13" t="n">
        <f aca="false">R98-R97</f>
        <v>-36.0400390625</v>
      </c>
    </row>
    <row r="99" customFormat="false" ht="15" hidden="false" customHeight="false" outlineLevel="0" collapsed="false">
      <c r="A99" s="4" t="n">
        <v>2019</v>
      </c>
      <c r="B99" s="5" t="n">
        <v>1.5</v>
      </c>
      <c r="C99" s="6" t="n">
        <v>8.51578330993652</v>
      </c>
      <c r="D99" s="7" t="n">
        <v>10.8993997573853</v>
      </c>
      <c r="E99" s="8" t="n">
        <f aca="false">D99-D98</f>
        <v>0.767099380493161</v>
      </c>
      <c r="F99" s="6" t="n">
        <v>0.466365</v>
      </c>
      <c r="G99" s="9" t="n">
        <v>8.440932</v>
      </c>
      <c r="H99" s="6" t="n">
        <f aca="false">AVERAGE(I90:I99)</f>
        <v>9.23124222755432</v>
      </c>
      <c r="I99" s="10" t="n">
        <v>9.24145126342773</v>
      </c>
      <c r="J99" s="14" t="n">
        <v>9.00139331817627</v>
      </c>
      <c r="K99" s="7" t="n">
        <v>13.2774000167847</v>
      </c>
      <c r="L99" s="8" t="n">
        <f aca="false">K99-K98</f>
        <v>2.24969959259033</v>
      </c>
      <c r="M99" s="11" t="n">
        <v>0.355521768331528</v>
      </c>
      <c r="N99" s="10" t="n">
        <v>11.7865781784058</v>
      </c>
      <c r="O99" s="10" t="n">
        <v>12.9513921737671</v>
      </c>
      <c r="P99" s="12" t="n">
        <v>1090.48999023438</v>
      </c>
      <c r="Q99" s="13" t="n">
        <f aca="false">P99-P98</f>
        <v>9.030029296875</v>
      </c>
      <c r="R99" s="12" t="n">
        <v>3615.36010742187</v>
      </c>
      <c r="S99" s="13" t="n">
        <f aca="false">R99-R98</f>
        <v>23.090087890625</v>
      </c>
    </row>
    <row r="100" customFormat="false" ht="15" hidden="false" customHeight="false" outlineLevel="0" collapsed="false">
      <c r="A100" s="4" t="n">
        <v>2020</v>
      </c>
      <c r="B100" s="5" t="n">
        <v>1.432606</v>
      </c>
      <c r="C100" s="6" t="n">
        <v>8.78238010406494</v>
      </c>
      <c r="D100" s="7" t="n">
        <v>10.3215999603272</v>
      </c>
      <c r="E100" s="8" t="n">
        <f aca="false">D100-D99</f>
        <v>-0.5777997970581</v>
      </c>
      <c r="F100" s="6" t="n">
        <v>0.51505</v>
      </c>
      <c r="G100" s="9" t="n">
        <v>17.721368</v>
      </c>
      <c r="H100" s="6" t="n">
        <f aca="false">AVERAGE(I91:I100)</f>
        <v>9.23186707496643</v>
      </c>
      <c r="I100" s="10" t="n">
        <v>8.42490100860596</v>
      </c>
      <c r="J100" s="10" t="n">
        <v>8.23009586334229</v>
      </c>
      <c r="K100" s="7" t="n">
        <v>11.3704996109009</v>
      </c>
      <c r="L100" s="8" t="n">
        <f aca="false">K100-K99</f>
        <v>-1.90690040588379</v>
      </c>
      <c r="M100" s="11" t="n">
        <v>0.372177809476852</v>
      </c>
      <c r="N100" s="10" t="n">
        <v>6.54286956787109</v>
      </c>
      <c r="O100" s="10" t="n">
        <v>5.84757089614868</v>
      </c>
      <c r="P100" s="12" t="n">
        <v>1083.71997070313</v>
      </c>
      <c r="Q100" s="13" t="n">
        <f aca="false">P100-P99</f>
        <v>-6.77001953125</v>
      </c>
      <c r="R100" s="12" t="n">
        <v>3595.97998046875</v>
      </c>
      <c r="S100" s="13" t="n">
        <f aca="false">R100-R99</f>
        <v>-19.380126953125</v>
      </c>
    </row>
    <row r="101" customFormat="false" ht="15" hidden="false" customHeight="false" outlineLevel="0" collapsed="false">
      <c r="A101" s="4" t="n">
        <v>2021</v>
      </c>
      <c r="B101" s="5" t="n">
        <v>1.455061</v>
      </c>
      <c r="C101" s="6" t="n">
        <v>9.14388465881348</v>
      </c>
      <c r="D101" s="7" t="n">
        <v>8.91504955291748</v>
      </c>
      <c r="E101" s="8" t="n">
        <f aca="false">D101-D100</f>
        <v>-1.40655040740967</v>
      </c>
      <c r="F101" s="6" t="n">
        <v>0.472843</v>
      </c>
      <c r="G101" s="9" t="n">
        <v>9.557982</v>
      </c>
      <c r="H101" s="6" t="n">
        <f aca="false">AVERAGE(I92:I101)</f>
        <v>8.78664603233337</v>
      </c>
      <c r="I101" s="10" t="n">
        <v>8.27864074707031</v>
      </c>
      <c r="J101" s="10" t="n">
        <v>8.22947120666504</v>
      </c>
      <c r="K101" s="7" t="n">
        <v>7.25770998001099</v>
      </c>
      <c r="L101" s="8" t="n">
        <f aca="false">K101-K100</f>
        <v>-4.11278963088989</v>
      </c>
      <c r="M101" s="11" t="n">
        <v>0.276791512966156</v>
      </c>
      <c r="N101" s="10" t="n">
        <v>4.06440353393555</v>
      </c>
      <c r="O101" s="10" t="n">
        <v>3.50209450721741</v>
      </c>
      <c r="P101" s="12" t="n">
        <v>1066.39001464844</v>
      </c>
      <c r="Q101" s="13" t="n">
        <f aca="false">P101-P100</f>
        <v>-17.329956054687</v>
      </c>
      <c r="R101" s="12" t="n">
        <v>3545.36010742187</v>
      </c>
      <c r="S101" s="13" t="n">
        <f aca="false">R101-R100</f>
        <v>-50.619873046875</v>
      </c>
    </row>
    <row r="102" customFormat="false" ht="15" hidden="false" customHeight="false" outlineLevel="0" collapsed="false">
      <c r="A102" s="4" t="n">
        <v>2022</v>
      </c>
      <c r="B102" s="5" t="n">
        <v>1.45</v>
      </c>
      <c r="C102" s="6" t="n">
        <v>8.74235343933106</v>
      </c>
      <c r="D102" s="7" t="n">
        <v>7.31337022781372</v>
      </c>
      <c r="E102" s="8" t="n">
        <f aca="false">D102-D101</f>
        <v>-1.60167932510376</v>
      </c>
      <c r="F102" s="6" t="n">
        <v>0.427229</v>
      </c>
      <c r="G102" s="9" t="n">
        <v>7.818</v>
      </c>
      <c r="H102" s="6" t="n">
        <f aca="false">AVERAGE(I93:I102)</f>
        <v>8.54052453041077</v>
      </c>
      <c r="I102" s="10" t="n">
        <v>7.06579494476318</v>
      </c>
      <c r="J102" s="10" t="n">
        <v>6.99912405014038</v>
      </c>
      <c r="K102" s="7" t="n">
        <v>5.79742002487183</v>
      </c>
      <c r="L102" s="8" t="n">
        <f aca="false">K102-K101</f>
        <v>-1.46028995513916</v>
      </c>
      <c r="M102" s="11" t="n">
        <v>0.203149005770683</v>
      </c>
      <c r="N102" s="10" t="n">
        <v>6.10749769210815</v>
      </c>
      <c r="O102" s="10" t="n">
        <v>6.08388328552246</v>
      </c>
      <c r="P102" s="12" t="n">
        <v>1044.81994628906</v>
      </c>
      <c r="Q102" s="13" t="n">
        <f aca="false">P102-P101</f>
        <v>-21.5700683593759</v>
      </c>
      <c r="R102" s="12" t="n">
        <v>3529.330078125</v>
      </c>
      <c r="S102" s="13" t="n">
        <f aca="false">R102-R101</f>
        <v>-16.030029296875</v>
      </c>
    </row>
    <row r="103" customFormat="false" ht="15" hidden="false" customHeight="false" outlineLevel="0" collapsed="false">
      <c r="A103" s="4" t="n">
        <v>2023</v>
      </c>
      <c r="B103" s="5" t="n">
        <v>1.382698</v>
      </c>
      <c r="C103" s="6" t="n">
        <v>7.44546842575073</v>
      </c>
      <c r="D103" s="7" t="n">
        <v>9.04526996612549</v>
      </c>
      <c r="E103" s="8" t="n">
        <f aca="false">D103-D102</f>
        <v>1.73189973831177</v>
      </c>
      <c r="F103" s="6" t="n">
        <v>0.427826</v>
      </c>
      <c r="G103" s="9" t="n">
        <v>10.11</v>
      </c>
      <c r="H103" s="6" t="n">
        <f aca="false">AVERAGE(I94:I103)</f>
        <v>8.58717951774597</v>
      </c>
      <c r="I103" s="10" t="n">
        <v>8.73031425476074</v>
      </c>
      <c r="J103" s="10" t="n">
        <v>8.5808162689209</v>
      </c>
      <c r="K103" s="7" t="n">
        <v>8.79034996032715</v>
      </c>
      <c r="L103" s="8" t="n">
        <f aca="false">K103-K102</f>
        <v>2.99292993545532</v>
      </c>
      <c r="M103" s="11" t="n">
        <v>0.2300084233284</v>
      </c>
      <c r="N103" s="10" t="n">
        <v>12.0431928634644</v>
      </c>
      <c r="O103" s="10" t="n">
        <v>13.4211339950562</v>
      </c>
      <c r="P103" s="12" t="n">
        <v>1068.05004882813</v>
      </c>
      <c r="Q103" s="13" t="n">
        <f aca="false">P103-P102</f>
        <v>23.230102539063</v>
      </c>
      <c r="R103" s="12" t="n">
        <v>3573.57006835938</v>
      </c>
      <c r="S103" s="13" t="n">
        <f aca="false">R103-R102</f>
        <v>44.239990234375</v>
      </c>
    </row>
    <row r="104" customFormat="false" ht="15" hidden="false" customHeight="false" outlineLevel="0" collapsed="false">
      <c r="A104" s="4" t="n">
        <v>2024</v>
      </c>
      <c r="B104" s="5" t="n">
        <v>1.45</v>
      </c>
      <c r="C104" s="6" t="n">
        <v>7.85388278961182</v>
      </c>
      <c r="D104" s="7" t="n">
        <v>8.67455005645752</v>
      </c>
      <c r="E104" s="8" t="n">
        <f aca="false">D104-D103</f>
        <v>-0.370719909667969</v>
      </c>
      <c r="F104" s="6" t="n">
        <v>0.465976</v>
      </c>
      <c r="G104" s="9" t="n">
        <v>17.389</v>
      </c>
      <c r="H104" s="6" t="n">
        <f aca="false">AVERAGE(I95:I104)</f>
        <v>8.58554911613464</v>
      </c>
      <c r="I104" s="10" t="n">
        <v>7.5513653755188</v>
      </c>
      <c r="J104" s="10" t="n">
        <v>7.48147439956665</v>
      </c>
      <c r="K104" s="7" t="n">
        <v>9.14169025421143</v>
      </c>
      <c r="L104" s="8" t="n">
        <f aca="false">K104-K103</f>
        <v>0.351340293884277</v>
      </c>
      <c r="M104" s="11" t="n">
        <v>0.268701106309891</v>
      </c>
      <c r="N104" s="10" t="n">
        <v>8.12962436676025</v>
      </c>
      <c r="O104" s="10" t="n">
        <v>7.9814395904541</v>
      </c>
      <c r="P104" s="12" t="n">
        <v>1063.2900390625</v>
      </c>
      <c r="Q104" s="13" t="n">
        <f aca="false">P104-P103</f>
        <v>-4.760009765625</v>
      </c>
      <c r="R104" s="12" t="n">
        <v>3578.080078125</v>
      </c>
      <c r="S104" s="13" t="n">
        <f aca="false">R104-R103</f>
        <v>4.510009765625</v>
      </c>
    </row>
    <row r="105" customFormat="false" ht="15" hidden="false" customHeight="false" outlineLevel="0" collapsed="false">
      <c r="A105" s="4" t="n">
        <v>2025</v>
      </c>
      <c r="B105" s="15" t="n">
        <v>1.45</v>
      </c>
      <c r="C105" s="6" t="n">
        <v>7.44179964065552</v>
      </c>
      <c r="D105" s="7" t="n">
        <v>8.59387016296387</v>
      </c>
      <c r="E105" s="8" t="n">
        <f aca="false">D105-D104</f>
        <v>-0.0806798934936523</v>
      </c>
      <c r="F105" s="6"/>
      <c r="G105" s="9" t="n">
        <v>12.132</v>
      </c>
      <c r="H105" s="6" t="n">
        <f aca="false">AVERAGE(I96:I105)</f>
        <v>8.42222514152527</v>
      </c>
      <c r="I105" s="10" t="n">
        <v>7.50290966033935</v>
      </c>
      <c r="J105" s="10" t="n">
        <v>7.48056268692017</v>
      </c>
      <c r="K105" s="7" t="n">
        <v>6.74868011474609</v>
      </c>
      <c r="L105" s="8" t="n">
        <f aca="false">K105-K104</f>
        <v>-2.39301013946533</v>
      </c>
      <c r="M105" s="11" t="n">
        <v>0.239466220140457</v>
      </c>
      <c r="N105" s="10" t="n">
        <v>5.13557958602905</v>
      </c>
      <c r="O105" s="10" t="n">
        <v>4.68836736679077</v>
      </c>
      <c r="P105" s="12" t="n">
        <v>1062.23999023438</v>
      </c>
      <c r="Q105" s="13" t="n">
        <f aca="false">P105-P104</f>
        <v>-1.050048828125</v>
      </c>
      <c r="R105" s="12" t="n">
        <v>3544.68994140625</v>
      </c>
      <c r="S105" s="13" t="n">
        <f aca="false">R105-R104</f>
        <v>-33.39013671875</v>
      </c>
    </row>
    <row r="106" customFormat="false" ht="15" hidden="false" customHeight="false" outlineLevel="0" collapsed="false">
      <c r="A106" s="4" t="n">
        <v>2026</v>
      </c>
      <c r="B106" s="15" t="n">
        <v>1.45</v>
      </c>
      <c r="C106" s="6" t="n">
        <v>0.453696399927139</v>
      </c>
      <c r="D106" s="7" t="n">
        <v>8.74633026123047</v>
      </c>
      <c r="E106" s="8" t="n">
        <f aca="false">D106-D105</f>
        <v>0.152460098266602</v>
      </c>
      <c r="F106" s="6"/>
      <c r="G106" s="9"/>
      <c r="H106" s="16" t="n">
        <f aca="false">AVERAGE(I97:I106)</f>
        <v>8.22303965528365</v>
      </c>
      <c r="I106" s="17" t="n">
        <f aca="false">I113</f>
        <v>7.12515430048659</v>
      </c>
      <c r="J106" s="10" t="n">
        <v>2.9524507522583</v>
      </c>
      <c r="K106" s="7" t="n">
        <v>5.78207015991211</v>
      </c>
      <c r="L106" s="8" t="n">
        <f aca="false">K106-K105</f>
        <v>-0.966609954833984</v>
      </c>
      <c r="M106" s="11" t="n">
        <v>0.0652044713497162</v>
      </c>
      <c r="N106" s="10" t="n">
        <v>1.9737114906311</v>
      </c>
      <c r="O106" s="10" t="n">
        <v>2.08679366111755</v>
      </c>
      <c r="P106" s="12" t="n">
        <v>1064.21997070313</v>
      </c>
      <c r="Q106" s="13" t="n">
        <f aca="false">P106-P105</f>
        <v>1.97998046875</v>
      </c>
      <c r="R106" s="12" t="n">
        <v>3529.07006835937</v>
      </c>
      <c r="S106" s="13" t="n">
        <f aca="false">R106-R105</f>
        <v>-15.619873046875</v>
      </c>
    </row>
    <row r="107" customFormat="false" ht="15" hidden="false" customHeight="false" outlineLevel="0" collapsed="false">
      <c r="A107" s="4"/>
      <c r="B107" s="18"/>
      <c r="C107" s="19"/>
      <c r="D107" s="19"/>
      <c r="E107" s="20"/>
      <c r="F107" s="19"/>
      <c r="G107" s="19"/>
      <c r="H107" s="21" t="s">
        <v>19</v>
      </c>
      <c r="I107" s="21"/>
      <c r="J107" s="22"/>
      <c r="K107" s="22"/>
      <c r="L107" s="20"/>
      <c r="M107" s="19"/>
      <c r="N107" s="21" t="s">
        <v>20</v>
      </c>
      <c r="O107" s="22"/>
      <c r="P107" s="22"/>
      <c r="Q107" s="20"/>
      <c r="R107" s="19"/>
      <c r="S107" s="20"/>
    </row>
    <row r="108" customFormat="false" ht="15" hidden="false" customHeight="false" outlineLevel="0" collapsed="false">
      <c r="A108" s="4"/>
      <c r="B108" s="23" t="n">
        <f aca="false">AVERAGE(B97:B106)</f>
        <v>1.4563692</v>
      </c>
      <c r="C108" s="4" t="s">
        <v>21</v>
      </c>
      <c r="D108" s="4"/>
      <c r="E108" s="4"/>
      <c r="F108" s="4"/>
      <c r="G108" s="4"/>
      <c r="H108" s="4"/>
      <c r="I108" s="23" t="n">
        <v>2.93345642089844</v>
      </c>
      <c r="J108" s="4" t="s">
        <v>22</v>
      </c>
      <c r="K108" s="4"/>
      <c r="L108" s="4"/>
      <c r="M108" s="4"/>
      <c r="N108" s="23" t="n">
        <f aca="false">N106</f>
        <v>1.9737114906311</v>
      </c>
      <c r="O108" s="4" t="s">
        <v>23</v>
      </c>
      <c r="P108" s="4"/>
      <c r="Q108" s="4"/>
      <c r="R108" s="4"/>
      <c r="S108" s="4"/>
    </row>
    <row r="109" customFormat="false" ht="15" hidden="false" customHeight="false" outlineLevel="0" collapsed="false">
      <c r="A109" s="4"/>
      <c r="B109" s="23" t="n">
        <f aca="false">B108/2 + 7.5</f>
        <v>8.2281846</v>
      </c>
      <c r="C109" s="4" t="s">
        <v>24</v>
      </c>
      <c r="D109" s="4"/>
      <c r="E109" s="4"/>
      <c r="F109" s="4"/>
      <c r="G109" s="4"/>
      <c r="H109" s="4"/>
      <c r="I109" s="23" t="n">
        <v>1.0459596283789</v>
      </c>
      <c r="J109" s="4" t="s">
        <v>25</v>
      </c>
      <c r="K109" s="4"/>
      <c r="L109" s="4"/>
      <c r="M109" s="4"/>
      <c r="N109" s="23" t="n">
        <f aca="false">-M106</f>
        <v>-0.0652044713497162</v>
      </c>
      <c r="O109" s="4" t="s">
        <v>26</v>
      </c>
      <c r="P109" s="4"/>
      <c r="Q109" s="4"/>
      <c r="R109" s="4"/>
      <c r="S109" s="4"/>
    </row>
    <row r="110" customFormat="false" ht="15" hidden="false" customHeight="false" outlineLevel="0" collapsed="false">
      <c r="A110" s="4"/>
      <c r="B110" s="23"/>
      <c r="C110" s="4"/>
      <c r="D110" s="4"/>
      <c r="E110" s="4"/>
      <c r="F110" s="4"/>
      <c r="G110" s="4"/>
      <c r="H110" s="4" t="s">
        <v>27</v>
      </c>
      <c r="I110" s="23" t="n">
        <v>1.5</v>
      </c>
      <c r="J110" s="4" t="s">
        <v>28</v>
      </c>
      <c r="K110" s="4"/>
      <c r="L110" s="4"/>
      <c r="M110" s="4" t="s">
        <v>27</v>
      </c>
      <c r="N110" s="23" t="n">
        <v>0</v>
      </c>
      <c r="O110" s="4" t="s">
        <v>29</v>
      </c>
      <c r="P110" s="4"/>
      <c r="Q110" s="4"/>
      <c r="R110" s="4"/>
      <c r="S110" s="4"/>
    </row>
    <row r="111" customFormat="false" ht="15" hidden="false" customHeight="false" outlineLevel="0" collapsed="false">
      <c r="A111" s="4"/>
      <c r="B111" s="23"/>
      <c r="C111" s="4"/>
      <c r="D111" s="4"/>
      <c r="E111" s="4"/>
      <c r="F111" s="4"/>
      <c r="G111" s="4"/>
      <c r="H111" s="4" t="s">
        <v>27</v>
      </c>
      <c r="I111" s="23" t="n">
        <v>1.82</v>
      </c>
      <c r="J111" s="4" t="s">
        <v>30</v>
      </c>
      <c r="K111" s="4"/>
      <c r="L111" s="4"/>
      <c r="M111" s="4" t="s">
        <v>27</v>
      </c>
      <c r="N111" s="23" t="n">
        <f aca="false">1.025</f>
        <v>1.025</v>
      </c>
      <c r="O111" s="4" t="s">
        <v>30</v>
      </c>
      <c r="P111" s="4"/>
      <c r="Q111" s="4"/>
      <c r="R111" s="4"/>
      <c r="S111" s="4"/>
    </row>
    <row r="112" customFormat="false" ht="15" hidden="false" customHeight="false" outlineLevel="0" collapsed="false">
      <c r="A112" s="4"/>
      <c r="B112" s="24"/>
      <c r="C112" s="4" t="s">
        <v>31</v>
      </c>
      <c r="D112" s="4"/>
      <c r="E112" s="4"/>
      <c r="F112" s="4"/>
      <c r="G112" s="4"/>
      <c r="H112" s="4"/>
      <c r="I112" s="23" t="n">
        <f aca="false">-(M105-M106)</f>
        <v>-0.174261748790741</v>
      </c>
      <c r="J112" s="4" t="s">
        <v>32</v>
      </c>
      <c r="K112" s="4"/>
      <c r="L112" s="4"/>
      <c r="M112" s="4" t="s">
        <v>27</v>
      </c>
      <c r="N112" s="23" t="n">
        <f aca="false">-I108</f>
        <v>-2.93345642089844</v>
      </c>
      <c r="O112" s="4" t="s">
        <v>33</v>
      </c>
      <c r="P112" s="4"/>
      <c r="Q112" s="4"/>
      <c r="R112" s="4"/>
      <c r="S112" s="4"/>
    </row>
    <row r="113" customFormat="false" ht="15" hidden="false" customHeight="false" outlineLevel="0" collapsed="false">
      <c r="A113" s="4"/>
      <c r="B113" s="16"/>
      <c r="C113" s="4" t="s">
        <v>34</v>
      </c>
      <c r="D113" s="4"/>
      <c r="E113" s="4"/>
      <c r="F113" s="4"/>
      <c r="G113" s="4"/>
      <c r="H113" s="4"/>
      <c r="I113" s="25" t="n">
        <f aca="false">SUM(I108:I112)</f>
        <v>7.12515430048659</v>
      </c>
      <c r="J113" s="26" t="s">
        <v>35</v>
      </c>
      <c r="K113" s="4"/>
      <c r="L113" s="4"/>
      <c r="M113" s="4"/>
      <c r="N113" s="25" t="n">
        <f aca="false">SUM(N108:N112)</f>
        <v>5.05983829497403E-005</v>
      </c>
      <c r="O113" s="26" t="s">
        <v>36</v>
      </c>
      <c r="P113" s="26"/>
      <c r="Q113" s="4"/>
      <c r="R113" s="4"/>
      <c r="S113" s="4"/>
    </row>
    <row r="114" customFormat="false" ht="15" hidden="false" customHeight="false" outlineLevel="0" collapsed="false">
      <c r="A114" s="4"/>
      <c r="B114" s="27"/>
      <c r="C114" s="4" t="s">
        <v>37</v>
      </c>
      <c r="D114" s="4"/>
      <c r="E114" s="4"/>
      <c r="F114" s="4"/>
      <c r="G114" s="4"/>
      <c r="H114" s="4"/>
      <c r="I114" s="23"/>
      <c r="J114" s="4"/>
      <c r="K114" s="4"/>
      <c r="L114" s="4"/>
      <c r="M114" s="4"/>
      <c r="N114" s="23" t="n">
        <f aca="false">3-I111-N111</f>
        <v>0.155</v>
      </c>
      <c r="O114" s="4" t="s">
        <v>38</v>
      </c>
      <c r="P114" s="4"/>
      <c r="Q114" s="4"/>
      <c r="R114" s="4"/>
      <c r="S114" s="4"/>
    </row>
    <row r="115" customFormat="false" ht="15" hidden="false" customHeight="false" outlineLevel="0" collapsed="false">
      <c r="A115" s="4"/>
      <c r="B115" s="23"/>
      <c r="C115" s="4"/>
      <c r="D115" s="4"/>
      <c r="E115" s="4"/>
      <c r="F115" s="4"/>
      <c r="G115" s="4"/>
      <c r="H115" s="4"/>
      <c r="I115" s="23" t="n">
        <f aca="false">I113-I108</f>
        <v>4.19169787958816</v>
      </c>
      <c r="J115" s="4" t="s">
        <v>39</v>
      </c>
      <c r="K115" s="4"/>
      <c r="L115" s="4"/>
      <c r="M115" s="4"/>
      <c r="N115" s="23"/>
      <c r="O115" s="4"/>
      <c r="P115" s="4"/>
      <c r="Q115" s="4"/>
      <c r="R115" s="4"/>
      <c r="S115" s="4"/>
    </row>
    <row r="116" customFormat="false" ht="1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Q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42" min="2" style="0" width="5"/>
  </cols>
  <sheetData>
    <row r="1" customFormat="false" ht="24.75" hidden="false" customHeight="true" outlineLevel="0" collapsed="false">
      <c r="A1" s="1" t="s">
        <v>0</v>
      </c>
      <c r="B1" s="2" t="s">
        <v>40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1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2</v>
      </c>
      <c r="T1" s="2" t="s">
        <v>4</v>
      </c>
      <c r="U1" s="2" t="s">
        <v>3</v>
      </c>
      <c r="V1" s="2" t="s">
        <v>5</v>
      </c>
      <c r="W1" s="2" t="s">
        <v>56</v>
      </c>
      <c r="X1" s="2" t="s">
        <v>57</v>
      </c>
      <c r="Y1" s="2" t="s">
        <v>7</v>
      </c>
      <c r="Z1" s="2" t="s">
        <v>58</v>
      </c>
      <c r="AA1" s="2" t="s">
        <v>59</v>
      </c>
      <c r="AB1" s="2" t="s">
        <v>60</v>
      </c>
      <c r="AC1" s="2" t="s">
        <v>61</v>
      </c>
      <c r="AD1" s="2" t="s">
        <v>62</v>
      </c>
      <c r="AE1" s="2" t="s">
        <v>6</v>
      </c>
      <c r="AF1" s="2" t="s">
        <v>63</v>
      </c>
      <c r="AG1" s="2" t="s">
        <v>64</v>
      </c>
      <c r="AH1" s="2" t="s">
        <v>65</v>
      </c>
      <c r="AI1" s="2" t="s">
        <v>66</v>
      </c>
      <c r="AJ1" s="2" t="s">
        <v>67</v>
      </c>
      <c r="AK1" s="2" t="s">
        <v>68</v>
      </c>
      <c r="AL1" s="2" t="s">
        <v>69</v>
      </c>
      <c r="AM1" s="2" t="s">
        <v>70</v>
      </c>
      <c r="AN1" s="2" t="s">
        <v>71</v>
      </c>
      <c r="AO1" s="2" t="s">
        <v>15</v>
      </c>
      <c r="AP1" s="3" t="s">
        <v>72</v>
      </c>
      <c r="AQ1" s="0" t="s">
        <v>73</v>
      </c>
    </row>
    <row r="2" customFormat="false" ht="15" hidden="false" customHeight="false" outlineLevel="0" collapsed="false">
      <c r="A2" s="29" t="n">
        <v>1964</v>
      </c>
      <c r="B2" s="30" t="n">
        <f aca="false">J2+AH2</f>
        <v>6.217206</v>
      </c>
      <c r="C2" s="31" t="n">
        <f aca="false">H2 - (J2 + K2 + AH2)</f>
        <v>4.482484</v>
      </c>
      <c r="D2" s="31" t="n">
        <f aca="false">H2 - 16</f>
        <v>-5.30031</v>
      </c>
      <c r="E2" s="32" t="n">
        <v>1.50173628330231</v>
      </c>
      <c r="F2" s="32" t="n">
        <v>0.000102148136647884</v>
      </c>
      <c r="G2" s="33"/>
      <c r="H2" s="34" t="n">
        <v>10.69969</v>
      </c>
      <c r="I2" s="35"/>
      <c r="J2" s="36" t="n">
        <f aca="false">MIN(7.5, L2)</f>
        <v>6.217206</v>
      </c>
      <c r="K2" s="36" t="n">
        <f aca="false">MAX(0, L2 - 7.5)</f>
        <v>0</v>
      </c>
      <c r="L2" s="37" t="n">
        <f aca="false">M2+N2+O2+P2+V2</f>
        <v>6.217206</v>
      </c>
      <c r="M2" s="37" t="n">
        <v>5.064733</v>
      </c>
      <c r="N2" s="37" t="n">
        <v>1.127176</v>
      </c>
      <c r="O2" s="37" t="n">
        <v>0.025297</v>
      </c>
      <c r="P2" s="38"/>
      <c r="Q2" s="36" t="n">
        <f aca="false">S2-I2</f>
        <v>8.15846252441406</v>
      </c>
      <c r="R2" s="39" t="n">
        <f aca="false">Q2-7.5</f>
        <v>0.658462524414063</v>
      </c>
      <c r="S2" s="32" t="n">
        <v>8.15846252441406</v>
      </c>
      <c r="T2" s="40"/>
      <c r="U2" s="41" t="n">
        <v>11.1359996795654</v>
      </c>
      <c r="V2" s="38"/>
      <c r="W2" s="32"/>
      <c r="X2" s="32"/>
      <c r="Y2" s="30" t="n">
        <v>8.96968936920166</v>
      </c>
      <c r="Z2" s="42" t="n">
        <v>3.24330854415894</v>
      </c>
      <c r="AA2" s="32" t="n">
        <v>3.24332642555237</v>
      </c>
      <c r="AB2" s="40"/>
      <c r="AC2" s="41" t="n">
        <v>4.10960006713867</v>
      </c>
      <c r="AD2" s="43"/>
      <c r="AE2" s="34" t="n">
        <v>10.414057</v>
      </c>
      <c r="AF2" s="32" t="n">
        <v>7.1535120010376</v>
      </c>
      <c r="AG2" s="32" t="n">
        <v>7.54899597167969</v>
      </c>
      <c r="AH2" s="44"/>
      <c r="AI2" s="44"/>
      <c r="AJ2" s="44"/>
      <c r="AK2" s="44"/>
      <c r="AL2" s="44"/>
      <c r="AM2" s="44"/>
      <c r="AN2" s="41" t="n">
        <v>1.09790003299713</v>
      </c>
      <c r="AO2" s="45" t="n">
        <v>1088.14001464844</v>
      </c>
      <c r="AP2" s="46"/>
    </row>
    <row r="3" customFormat="false" ht="15" hidden="false" customHeight="false" outlineLevel="0" collapsed="false">
      <c r="A3" s="29" t="n">
        <v>1965</v>
      </c>
      <c r="B3" s="30" t="n">
        <f aca="false">J3+AH3</f>
        <v>5.931206</v>
      </c>
      <c r="C3" s="31" t="n">
        <f aca="false">H3 - (J3 + K3 + AH3)</f>
        <v>14.90947</v>
      </c>
      <c r="D3" s="31" t="n">
        <f aca="false">H3 - 16</f>
        <v>4.840676</v>
      </c>
      <c r="E3" s="32" t="n">
        <v>1.52417123317719</v>
      </c>
      <c r="F3" s="32" t="n">
        <v>0.00032330397516489</v>
      </c>
      <c r="G3" s="33"/>
      <c r="H3" s="34" t="n">
        <v>20.840676</v>
      </c>
      <c r="I3" s="35" t="n">
        <v>1.5</v>
      </c>
      <c r="J3" s="36" t="n">
        <f aca="false">MIN(7.5, L3)</f>
        <v>5.931206</v>
      </c>
      <c r="K3" s="36" t="n">
        <f aca="false">MAX(0, L3 - 7.5)</f>
        <v>0</v>
      </c>
      <c r="L3" s="37" t="n">
        <f aca="false">M3+N3+O3+P3+V3</f>
        <v>5.931206</v>
      </c>
      <c r="M3" s="37" t="n">
        <v>4.899987</v>
      </c>
      <c r="N3" s="37" t="n">
        <v>1.008531</v>
      </c>
      <c r="O3" s="37" t="n">
        <v>0.022688</v>
      </c>
      <c r="P3" s="38"/>
      <c r="Q3" s="36" t="n">
        <f aca="false">S3-I3</f>
        <v>6.2917013168335</v>
      </c>
      <c r="R3" s="39" t="n">
        <f aca="false">Q3-7.5</f>
        <v>-1.2082986831665</v>
      </c>
      <c r="S3" s="32" t="n">
        <v>7.7917013168335</v>
      </c>
      <c r="T3" s="40" t="n">
        <f aca="false">U3-U2</f>
        <v>4.09700012207031</v>
      </c>
      <c r="U3" s="41" t="n">
        <v>15.2329998016357</v>
      </c>
      <c r="V3" s="38"/>
      <c r="W3" s="32"/>
      <c r="X3" s="32"/>
      <c r="Y3" s="30" t="n">
        <v>9.43165493011475</v>
      </c>
      <c r="Z3" s="42" t="n">
        <v>11.5860185623169</v>
      </c>
      <c r="AA3" s="32" t="n">
        <v>11.586088180542</v>
      </c>
      <c r="AB3" s="40" t="n">
        <f aca="false">AC3-AC2</f>
        <v>2.44180011749268</v>
      </c>
      <c r="AC3" s="41" t="n">
        <v>6.55140018463135</v>
      </c>
      <c r="AD3" s="43" t="n">
        <v>0.181864380836487</v>
      </c>
      <c r="AE3" s="34" t="n">
        <v>19.416659</v>
      </c>
      <c r="AF3" s="32" t="n">
        <v>14.7514171600342</v>
      </c>
      <c r="AG3" s="32" t="n">
        <v>16.1969947814941</v>
      </c>
      <c r="AH3" s="44"/>
      <c r="AI3" s="44"/>
      <c r="AJ3" s="44"/>
      <c r="AK3" s="44"/>
      <c r="AL3" s="44"/>
      <c r="AM3" s="44"/>
      <c r="AN3" s="41" t="n">
        <v>2.39529991149902</v>
      </c>
      <c r="AO3" s="45" t="n">
        <v>1129.73999023438</v>
      </c>
      <c r="AP3" s="46" t="n">
        <v>3534.6298828125</v>
      </c>
    </row>
    <row r="4" customFormat="false" ht="15" hidden="false" customHeight="false" outlineLevel="0" collapsed="false">
      <c r="A4" s="29" t="n">
        <v>1966</v>
      </c>
      <c r="B4" s="30" t="n">
        <f aca="false">J4+AH4</f>
        <v>6.196593</v>
      </c>
      <c r="C4" s="31" t="n">
        <f aca="false">H4 - (J4 + K4 + AH4)</f>
        <v>5.038061</v>
      </c>
      <c r="D4" s="31" t="n">
        <f aca="false">H4 - 16</f>
        <v>-4.765346</v>
      </c>
      <c r="E4" s="32" t="n">
        <v>1.42034900188446</v>
      </c>
      <c r="F4" s="32" t="n">
        <v>0.0398366041481495</v>
      </c>
      <c r="G4" s="33"/>
      <c r="H4" s="34" t="n">
        <v>11.234654</v>
      </c>
      <c r="I4" s="35" t="n">
        <v>1.5</v>
      </c>
      <c r="J4" s="36" t="n">
        <f aca="false">MIN(7.5, L4)</f>
        <v>6.196593</v>
      </c>
      <c r="K4" s="36" t="n">
        <f aca="false">MAX(0, L4 - 7.5)</f>
        <v>0</v>
      </c>
      <c r="L4" s="37" t="n">
        <f aca="false">M4+N4+O4+P4+V4</f>
        <v>6.196593</v>
      </c>
      <c r="M4" s="37" t="n">
        <v>5.096912</v>
      </c>
      <c r="N4" s="37" t="n">
        <v>1.073055</v>
      </c>
      <c r="O4" s="37" t="n">
        <v>0.026626</v>
      </c>
      <c r="P4" s="38"/>
      <c r="Q4" s="36" t="n">
        <f aca="false">S4-I4</f>
        <v>6.28091144561768</v>
      </c>
      <c r="R4" s="39" t="n">
        <f aca="false">Q4-7.5</f>
        <v>-1.21908855438232</v>
      </c>
      <c r="S4" s="32" t="n">
        <v>7.78091144561768</v>
      </c>
      <c r="T4" s="40" t="n">
        <f aca="false">U4-U3</f>
        <v>0.2480001449585</v>
      </c>
      <c r="U4" s="41" t="n">
        <v>15.4809999465942</v>
      </c>
      <c r="V4" s="38"/>
      <c r="W4" s="32"/>
      <c r="X4" s="32"/>
      <c r="Y4" s="30" t="n">
        <v>9.33969688415527</v>
      </c>
      <c r="Z4" s="42" t="n">
        <v>7.73864412307739</v>
      </c>
      <c r="AA4" s="32" t="n">
        <v>7.73869705200195</v>
      </c>
      <c r="AB4" s="40" t="n">
        <f aca="false">AC4-AC3</f>
        <v>-0.825500011444092</v>
      </c>
      <c r="AC4" s="41" t="n">
        <v>5.72590017318726</v>
      </c>
      <c r="AD4" s="43" t="n">
        <v>0.213905230164528</v>
      </c>
      <c r="AE4" s="34" t="n">
        <v>10.162126</v>
      </c>
      <c r="AF4" s="32" t="n">
        <v>7.54060697555542</v>
      </c>
      <c r="AG4" s="32" t="n">
        <v>7.71395587921143</v>
      </c>
      <c r="AH4" s="44"/>
      <c r="AI4" s="44"/>
      <c r="AJ4" s="44"/>
      <c r="AK4" s="44"/>
      <c r="AL4" s="44"/>
      <c r="AM4" s="44"/>
      <c r="AN4" s="41" t="n">
        <v>2.24329996109009</v>
      </c>
      <c r="AO4" s="45" t="n">
        <v>1132.05004882813</v>
      </c>
      <c r="AP4" s="46" t="n">
        <v>3521.44995117187</v>
      </c>
    </row>
    <row r="5" customFormat="false" ht="15" hidden="false" customHeight="false" outlineLevel="0" collapsed="false">
      <c r="A5" s="29" t="n">
        <v>1967</v>
      </c>
      <c r="B5" s="30" t="n">
        <f aca="false">J5+AH5</f>
        <v>5.956305</v>
      </c>
      <c r="C5" s="31" t="n">
        <f aca="false">H5 - (J5 + K5 + AH5)</f>
        <v>6.333928</v>
      </c>
      <c r="D5" s="31" t="n">
        <f aca="false">H5 - 16</f>
        <v>-3.709767</v>
      </c>
      <c r="E5" s="32" t="n">
        <v>1.3225644826889</v>
      </c>
      <c r="F5" s="32" t="n">
        <v>0.000526211690157652</v>
      </c>
      <c r="G5" s="33"/>
      <c r="H5" s="34" t="n">
        <v>12.290233</v>
      </c>
      <c r="I5" s="35" t="n">
        <v>1.5</v>
      </c>
      <c r="J5" s="36" t="n">
        <f aca="false">MIN(7.5, L5)</f>
        <v>5.956305</v>
      </c>
      <c r="K5" s="36" t="n">
        <f aca="false">MAX(0, L5 - 7.5)</f>
        <v>0</v>
      </c>
      <c r="L5" s="37" t="n">
        <f aca="false">M5+N5+O5+P5+V5</f>
        <v>5.956305</v>
      </c>
      <c r="M5" s="37" t="n">
        <v>4.886734</v>
      </c>
      <c r="N5" s="37" t="n">
        <v>1.042437</v>
      </c>
      <c r="O5" s="37" t="n">
        <v>0.027134</v>
      </c>
      <c r="P5" s="38"/>
      <c r="Q5" s="36" t="n">
        <f aca="false">S5-I5</f>
        <v>6.43205118179321</v>
      </c>
      <c r="R5" s="39" t="n">
        <f aca="false">Q5-7.5</f>
        <v>-1.06794881820679</v>
      </c>
      <c r="S5" s="32" t="n">
        <v>7.93205118179321</v>
      </c>
      <c r="T5" s="40" t="n">
        <f aca="false">U5-U4</f>
        <v>-1.14299964904785</v>
      </c>
      <c r="U5" s="41" t="n">
        <v>14.3380002975464</v>
      </c>
      <c r="V5" s="38"/>
      <c r="W5" s="32"/>
      <c r="X5" s="32"/>
      <c r="Y5" s="30" t="n">
        <v>8.22549247741699</v>
      </c>
      <c r="Z5" s="42" t="n">
        <v>7.559974193573</v>
      </c>
      <c r="AA5" s="32" t="n">
        <v>7.56002044677734</v>
      </c>
      <c r="AB5" s="40" t="n">
        <f aca="false">AC5-AC4</f>
        <v>0.342199802398683</v>
      </c>
      <c r="AC5" s="41" t="n">
        <v>6.06809997558594</v>
      </c>
      <c r="AD5" s="43" t="n">
        <v>0.192960187792778</v>
      </c>
      <c r="AE5" s="34" t="n">
        <v>11.505464</v>
      </c>
      <c r="AF5" s="32" t="n">
        <v>8.39503860473633</v>
      </c>
      <c r="AG5" s="32" t="n">
        <v>8.83749103546143</v>
      </c>
      <c r="AH5" s="44"/>
      <c r="AI5" s="44"/>
      <c r="AJ5" s="44"/>
      <c r="AK5" s="44"/>
      <c r="AL5" s="44"/>
      <c r="AM5" s="44"/>
      <c r="AN5" s="41" t="n">
        <v>2.28830003738403</v>
      </c>
      <c r="AO5" s="45" t="n">
        <v>1129.83996582031</v>
      </c>
      <c r="AP5" s="46" t="n">
        <v>3527.06005859375</v>
      </c>
    </row>
    <row r="6" customFormat="false" ht="15" hidden="false" customHeight="false" outlineLevel="0" collapsed="false">
      <c r="A6" s="29" t="n">
        <v>1968</v>
      </c>
      <c r="B6" s="30" t="n">
        <f aca="false">J6+AH6</f>
        <v>6.203491</v>
      </c>
      <c r="C6" s="31" t="n">
        <f aca="false">H6 - (J6 + K6 + AH6)</f>
        <v>8.186363</v>
      </c>
      <c r="D6" s="31" t="n">
        <f aca="false">H6 - 16</f>
        <v>-1.610146</v>
      </c>
      <c r="E6" s="32" t="n">
        <v>1.3265472650528</v>
      </c>
      <c r="F6" s="32" t="n">
        <v>0.000797073415014893</v>
      </c>
      <c r="G6" s="33"/>
      <c r="H6" s="34" t="n">
        <v>14.389854</v>
      </c>
      <c r="I6" s="35" t="n">
        <v>1.5</v>
      </c>
      <c r="J6" s="36" t="n">
        <f aca="false">MIN(7.5, L6)</f>
        <v>6.203491</v>
      </c>
      <c r="K6" s="36" t="n">
        <f aca="false">MAX(0, L6 - 7.5)</f>
        <v>0</v>
      </c>
      <c r="L6" s="37" t="n">
        <f aca="false">M6+N6+O6+P6+V6</f>
        <v>6.203491</v>
      </c>
      <c r="M6" s="37" t="n">
        <v>5.072533</v>
      </c>
      <c r="N6" s="37" t="n">
        <v>1.097398</v>
      </c>
      <c r="O6" s="37" t="n">
        <v>0.03356</v>
      </c>
      <c r="P6" s="38"/>
      <c r="Q6" s="36" t="n">
        <f aca="false">S6-I6</f>
        <v>6.33813381195068</v>
      </c>
      <c r="R6" s="39" t="n">
        <f aca="false">Q6-7.5</f>
        <v>-1.16186618804932</v>
      </c>
      <c r="S6" s="32" t="n">
        <v>7.83813381195068</v>
      </c>
      <c r="T6" s="40" t="n">
        <f aca="false">U6-U5</f>
        <v>1.01699924468994</v>
      </c>
      <c r="U6" s="41" t="n">
        <v>15.3549995422363</v>
      </c>
      <c r="V6" s="38"/>
      <c r="W6" s="32"/>
      <c r="X6" s="32"/>
      <c r="Y6" s="30" t="n">
        <v>7.79186916351318</v>
      </c>
      <c r="Z6" s="42" t="n">
        <v>8.80360317230225</v>
      </c>
      <c r="AA6" s="32" t="n">
        <v>8.80365180969238</v>
      </c>
      <c r="AB6" s="40" t="n">
        <f aca="false">AC6-AC5</f>
        <v>0.788899898529052</v>
      </c>
      <c r="AC6" s="41" t="n">
        <v>6.85699987411499</v>
      </c>
      <c r="AD6" s="43" t="n">
        <v>0.220040827989578</v>
      </c>
      <c r="AE6" s="34" t="n">
        <v>13.6545</v>
      </c>
      <c r="AF6" s="32" t="n">
        <v>10.101263999939</v>
      </c>
      <c r="AG6" s="32" t="n">
        <v>10.5950193405151</v>
      </c>
      <c r="AH6" s="44"/>
      <c r="AI6" s="44"/>
      <c r="AJ6" s="44"/>
      <c r="AK6" s="44"/>
      <c r="AL6" s="44"/>
      <c r="AM6" s="44"/>
      <c r="AN6" s="41" t="n">
        <v>1.91509997844696</v>
      </c>
      <c r="AO6" s="45" t="n">
        <v>1139.65002441406</v>
      </c>
      <c r="AP6" s="46" t="n">
        <v>3539.2900390625</v>
      </c>
    </row>
    <row r="7" customFormat="false" ht="15" hidden="false" customHeight="false" outlineLevel="0" collapsed="false">
      <c r="A7" s="29" t="n">
        <v>1969</v>
      </c>
      <c r="B7" s="30" t="n">
        <f aca="false">J7+AH7</f>
        <v>6.072004</v>
      </c>
      <c r="C7" s="31" t="n">
        <f aca="false">H7 - (J7 + K7 + AH7)</f>
        <v>9.819003</v>
      </c>
      <c r="D7" s="31" t="n">
        <f aca="false">H7 - 16</f>
        <v>-0.108993</v>
      </c>
      <c r="E7" s="32" t="n">
        <v>1.31984710693359</v>
      </c>
      <c r="F7" s="32" t="n">
        <v>0.0011986643075943</v>
      </c>
      <c r="G7" s="33"/>
      <c r="H7" s="34" t="n">
        <v>15.891007</v>
      </c>
      <c r="I7" s="35" t="n">
        <v>1.5</v>
      </c>
      <c r="J7" s="36" t="n">
        <f aca="false">MIN(7.5, L7)</f>
        <v>6.072004</v>
      </c>
      <c r="K7" s="36" t="n">
        <f aca="false">MAX(0, L7 - 7.5)</f>
        <v>0</v>
      </c>
      <c r="L7" s="37" t="n">
        <f aca="false">M7+N7+O7+P7+V7</f>
        <v>6.072004</v>
      </c>
      <c r="M7" s="37" t="n">
        <v>4.896527</v>
      </c>
      <c r="N7" s="37" t="n">
        <v>1.138085</v>
      </c>
      <c r="O7" s="37" t="n">
        <v>0.037392</v>
      </c>
      <c r="P7" s="38"/>
      <c r="Q7" s="36" t="n">
        <f aca="false">S7-I7</f>
        <v>6.39192533493042</v>
      </c>
      <c r="R7" s="39" t="n">
        <f aca="false">Q7-7.5</f>
        <v>-1.10807466506958</v>
      </c>
      <c r="S7" s="32" t="n">
        <v>7.89192533493042</v>
      </c>
      <c r="T7" s="40" t="n">
        <f aca="false">U7-U6</f>
        <v>1.40500068664551</v>
      </c>
      <c r="U7" s="41" t="n">
        <v>16.7600002288818</v>
      </c>
      <c r="V7" s="38"/>
      <c r="W7" s="32"/>
      <c r="X7" s="32"/>
      <c r="Y7" s="30" t="n">
        <v>7.99360513687134</v>
      </c>
      <c r="Z7" s="42" t="n">
        <v>9.07757759094238</v>
      </c>
      <c r="AA7" s="32" t="n">
        <v>9.07763290405273</v>
      </c>
      <c r="AB7" s="40" t="n">
        <f aca="false">AC7-AC6</f>
        <v>2.43450021743774</v>
      </c>
      <c r="AC7" s="41" t="n">
        <v>9.29150009155273</v>
      </c>
      <c r="AD7" s="43" t="n">
        <v>0.287304013967514</v>
      </c>
      <c r="AE7" s="34" t="n">
        <v>14.915964</v>
      </c>
      <c r="AF7" s="32" t="n">
        <v>12.0938262939453</v>
      </c>
      <c r="AG7" s="32" t="n">
        <v>12.0985698699951</v>
      </c>
      <c r="AH7" s="44"/>
      <c r="AI7" s="44"/>
      <c r="AJ7" s="44"/>
      <c r="AK7" s="44"/>
      <c r="AL7" s="44"/>
      <c r="AM7" s="44"/>
      <c r="AN7" s="41" t="n">
        <v>1.56670999526978</v>
      </c>
      <c r="AO7" s="45" t="n">
        <v>1152.5</v>
      </c>
      <c r="AP7" s="46" t="n">
        <v>3572.11010742187</v>
      </c>
    </row>
    <row r="8" customFormat="false" ht="15" hidden="false" customHeight="false" outlineLevel="0" collapsed="false">
      <c r="A8" s="29" t="n">
        <v>1970</v>
      </c>
      <c r="B8" s="30" t="n">
        <f aca="false">J8+AH8</f>
        <v>6.254767</v>
      </c>
      <c r="C8" s="31" t="n">
        <f aca="false">H8 - (J8 + K8 + AH8)</f>
        <v>9.371991</v>
      </c>
      <c r="D8" s="31" t="n">
        <f aca="false">H8 - 16</f>
        <v>-0.373241999999999</v>
      </c>
      <c r="E8" s="32" t="n">
        <v>1.31272065639496</v>
      </c>
      <c r="F8" s="32" t="n">
        <v>0.00265795434825122</v>
      </c>
      <c r="G8" s="33"/>
      <c r="H8" s="34" t="n">
        <v>15.626758</v>
      </c>
      <c r="I8" s="35" t="n">
        <v>1.5</v>
      </c>
      <c r="J8" s="36" t="n">
        <f aca="false">MIN(7.5, L8)</f>
        <v>6.254767</v>
      </c>
      <c r="K8" s="36" t="n">
        <f aca="false">MAX(0, L8 - 7.5)</f>
        <v>0</v>
      </c>
      <c r="L8" s="37" t="n">
        <f aca="false">M8+N8+O8+P8+V8</f>
        <v>6.254767</v>
      </c>
      <c r="M8" s="37" t="n">
        <v>5.015018</v>
      </c>
      <c r="N8" s="37" t="n">
        <v>1.201441</v>
      </c>
      <c r="O8" s="37" t="n">
        <v>0.038308</v>
      </c>
      <c r="P8" s="38"/>
      <c r="Q8" s="36" t="n">
        <f aca="false">S8-I8</f>
        <v>6.52237796783447</v>
      </c>
      <c r="R8" s="39" t="n">
        <f aca="false">Q8-7.5</f>
        <v>-0.977622032165527</v>
      </c>
      <c r="S8" s="32" t="n">
        <v>8.02237796783447</v>
      </c>
      <c r="T8" s="40" t="n">
        <f aca="false">U8-U7</f>
        <v>0.0510005950927699</v>
      </c>
      <c r="U8" s="41" t="n">
        <v>16.8110008239746</v>
      </c>
      <c r="V8" s="38"/>
      <c r="W8" s="32"/>
      <c r="X8" s="32"/>
      <c r="Y8" s="30" t="n">
        <v>7.9285078048706</v>
      </c>
      <c r="Z8" s="42" t="n">
        <v>8.13902473449707</v>
      </c>
      <c r="AA8" s="32" t="n">
        <v>8.13907814025879</v>
      </c>
      <c r="AB8" s="40" t="n">
        <f aca="false">AC8-AC7</f>
        <v>2.44970035552979</v>
      </c>
      <c r="AC8" s="41" t="n">
        <v>11.7412004470825</v>
      </c>
      <c r="AD8" s="43" t="n">
        <v>0.338066190481186</v>
      </c>
      <c r="AE8" s="34" t="n">
        <v>14.947995</v>
      </c>
      <c r="AF8" s="32" t="n">
        <v>11.5131959915161</v>
      </c>
      <c r="AG8" s="32" t="n">
        <v>11.7857074737549</v>
      </c>
      <c r="AH8" s="44"/>
      <c r="AI8" s="44"/>
      <c r="AJ8" s="44"/>
      <c r="AK8" s="44"/>
      <c r="AL8" s="44"/>
      <c r="AM8" s="44"/>
      <c r="AN8" s="41" t="n">
        <v>1.76345002651215</v>
      </c>
      <c r="AO8" s="45" t="n">
        <v>1152.94995117188</v>
      </c>
      <c r="AP8" s="46" t="n">
        <v>3599.78002929688</v>
      </c>
    </row>
    <row r="9" customFormat="false" ht="15" hidden="false" customHeight="false" outlineLevel="0" collapsed="false">
      <c r="A9" s="29" t="n">
        <v>1971</v>
      </c>
      <c r="B9" s="30" t="n">
        <f aca="false">J9+AH9</f>
        <v>11.153675</v>
      </c>
      <c r="C9" s="31" t="n">
        <f aca="false">H9 - (J9 + K9 + AH9)</f>
        <v>4.194726</v>
      </c>
      <c r="D9" s="31" t="n">
        <f aca="false">H9 - 16</f>
        <v>-0.651598999999999</v>
      </c>
      <c r="E9" s="32" t="n">
        <v>1.3161838054657</v>
      </c>
      <c r="F9" s="32" t="n">
        <v>0.00375968427397311</v>
      </c>
      <c r="G9" s="33" t="n">
        <v>2.78139</v>
      </c>
      <c r="H9" s="34" t="n">
        <v>15.348401</v>
      </c>
      <c r="I9" s="35" t="n">
        <v>1.5</v>
      </c>
      <c r="J9" s="36" t="n">
        <f aca="false">MIN(7.5, L9)</f>
        <v>7.495108</v>
      </c>
      <c r="K9" s="36" t="n">
        <f aca="false">MAX(0, L9 - 7.5)</f>
        <v>0</v>
      </c>
      <c r="L9" s="37" t="n">
        <f aca="false">M9+N9+O9+P9+V9</f>
        <v>7.495108</v>
      </c>
      <c r="M9" s="37" t="n">
        <v>5.174268</v>
      </c>
      <c r="N9" s="37" t="n">
        <v>1.29693</v>
      </c>
      <c r="O9" s="37" t="n">
        <v>0.050586</v>
      </c>
      <c r="P9" s="38" t="n">
        <v>0.304269</v>
      </c>
      <c r="Q9" s="36" t="n">
        <f aca="false">S9-I9</f>
        <v>6.64662170410156</v>
      </c>
      <c r="R9" s="39" t="n">
        <f aca="false">Q9-7.5</f>
        <v>-0.853378295898438</v>
      </c>
      <c r="S9" s="32" t="n">
        <v>8.14662170410156</v>
      </c>
      <c r="T9" s="40" t="n">
        <f aca="false">U9-U8</f>
        <v>0.833999633789059</v>
      </c>
      <c r="U9" s="41" t="n">
        <v>17.6450004577637</v>
      </c>
      <c r="V9" s="38" t="n">
        <v>0.669055</v>
      </c>
      <c r="W9" s="32"/>
      <c r="X9" s="32"/>
      <c r="Y9" s="30" t="n">
        <v>8.1228494644165</v>
      </c>
      <c r="Z9" s="42" t="n">
        <v>9.25831127166748</v>
      </c>
      <c r="AA9" s="32" t="n">
        <v>9.25836563110352</v>
      </c>
      <c r="AB9" s="40" t="n">
        <f aca="false">AC9-AC8</f>
        <v>0.95629978179932</v>
      </c>
      <c r="AC9" s="41" t="n">
        <v>12.6975002288818</v>
      </c>
      <c r="AD9" s="43" t="n">
        <v>0.39165073633194</v>
      </c>
      <c r="AE9" s="34" t="n">
        <v>14.898633</v>
      </c>
      <c r="AF9" s="32" t="n">
        <v>11.0489521026611</v>
      </c>
      <c r="AG9" s="32" t="n">
        <v>11.8581275939941</v>
      </c>
      <c r="AH9" s="44" t="n">
        <v>3.658567</v>
      </c>
      <c r="AI9" s="44" t="n">
        <v>1.849613</v>
      </c>
      <c r="AJ9" s="44" t="n">
        <v>0.768433</v>
      </c>
      <c r="AK9" s="44" t="n">
        <v>0.368477</v>
      </c>
      <c r="AL9" s="44" t="n">
        <v>0.192626</v>
      </c>
      <c r="AM9" s="44" t="n">
        <v>0.0111</v>
      </c>
      <c r="AN9" s="41" t="n">
        <v>2.70687007904053</v>
      </c>
      <c r="AO9" s="45" t="n">
        <v>1160.13000488281</v>
      </c>
      <c r="AP9" s="46" t="n">
        <v>3609.56005859375</v>
      </c>
    </row>
    <row r="10" customFormat="false" ht="15" hidden="false" customHeight="false" outlineLevel="0" collapsed="false">
      <c r="A10" s="29" t="n">
        <v>1972</v>
      </c>
      <c r="B10" s="30" t="n">
        <f aca="false">J10+AH10</f>
        <v>11.236401</v>
      </c>
      <c r="C10" s="31" t="n">
        <f aca="false">H10 - (J10 + K10 + AH10)</f>
        <v>2.354271</v>
      </c>
      <c r="D10" s="31" t="n">
        <f aca="false">H10 - 16</f>
        <v>-2.409328</v>
      </c>
      <c r="E10" s="32" t="n">
        <v>1.32503986358643</v>
      </c>
      <c r="F10" s="32" t="n">
        <v>0.0033623578492552</v>
      </c>
      <c r="G10" s="33" t="n">
        <v>3.020368</v>
      </c>
      <c r="H10" s="34" t="n">
        <v>13.590672</v>
      </c>
      <c r="I10" s="35" t="n">
        <v>1.5</v>
      </c>
      <c r="J10" s="36" t="n">
        <f aca="false">MIN(7.5, L10)</f>
        <v>7.496701</v>
      </c>
      <c r="K10" s="36" t="n">
        <f aca="false">MAX(0, L10 - 7.5)</f>
        <v>0</v>
      </c>
      <c r="L10" s="37" t="n">
        <f aca="false">M10+N10+O10+P10+V10</f>
        <v>7.496701</v>
      </c>
      <c r="M10" s="37" t="n">
        <v>5.230635</v>
      </c>
      <c r="N10" s="37" t="n">
        <v>1.203043</v>
      </c>
      <c r="O10" s="37" t="n">
        <v>0.081051</v>
      </c>
      <c r="P10" s="38" t="n">
        <v>0.295672</v>
      </c>
      <c r="Q10" s="36" t="n">
        <f aca="false">S10-I10</f>
        <v>6.59977245330811</v>
      </c>
      <c r="R10" s="39" t="n">
        <f aca="false">Q10-7.5</f>
        <v>-0.900227546691895</v>
      </c>
      <c r="S10" s="32" t="n">
        <v>8.09977245330811</v>
      </c>
      <c r="T10" s="40" t="n">
        <f aca="false">U10-U9</f>
        <v>1</v>
      </c>
      <c r="U10" s="41" t="n">
        <v>18.6450004577637</v>
      </c>
      <c r="V10" s="38" t="n">
        <v>0.6863</v>
      </c>
      <c r="W10" s="32"/>
      <c r="X10" s="32"/>
      <c r="Y10" s="30" t="n">
        <v>7.61349391937256</v>
      </c>
      <c r="Z10" s="42" t="n">
        <v>9.34482860565186</v>
      </c>
      <c r="AA10" s="32" t="n">
        <v>9.34488487243652</v>
      </c>
      <c r="AB10" s="40" t="n">
        <f aca="false">AC10-AC9</f>
        <v>-0.33520030975342</v>
      </c>
      <c r="AC10" s="41" t="n">
        <v>12.3622999191284</v>
      </c>
      <c r="AD10" s="43" t="n">
        <v>0.386411726474762</v>
      </c>
      <c r="AE10" s="34" t="n">
        <v>13.114747</v>
      </c>
      <c r="AF10" s="32" t="n">
        <v>9.44254589080811</v>
      </c>
      <c r="AG10" s="32" t="n">
        <v>9.95040225982666</v>
      </c>
      <c r="AH10" s="44" t="n">
        <v>3.7397</v>
      </c>
      <c r="AI10" s="44" t="n">
        <v>1.906067</v>
      </c>
      <c r="AJ10" s="44" t="n">
        <v>0.788636</v>
      </c>
      <c r="AK10" s="44" t="n">
        <v>0.355571</v>
      </c>
      <c r="AL10" s="44" t="n">
        <v>0.203724</v>
      </c>
      <c r="AM10" s="44" t="n">
        <v>0.0122</v>
      </c>
      <c r="AN10" s="41" t="n">
        <v>3.08950996398926</v>
      </c>
      <c r="AO10" s="45" t="n">
        <v>1168.34997558594</v>
      </c>
      <c r="AP10" s="46" t="n">
        <v>3606.19995117188</v>
      </c>
    </row>
    <row r="11" customFormat="false" ht="15" hidden="false" customHeight="false" outlineLevel="0" collapsed="false">
      <c r="A11" s="29" t="n">
        <v>1973</v>
      </c>
      <c r="B11" s="30" t="n">
        <f aca="false">J11+AH11</f>
        <v>11.136568</v>
      </c>
      <c r="C11" s="31" t="n">
        <f aca="false">H11 - (J11 + K11 + AH11)</f>
        <v>7.791389</v>
      </c>
      <c r="D11" s="31" t="n">
        <f aca="false">H11 - 16</f>
        <v>3.182018</v>
      </c>
      <c r="E11" s="32" t="n">
        <v>1.28105664253235</v>
      </c>
      <c r="F11" s="32" t="n">
        <v>0.104580856859684</v>
      </c>
      <c r="G11" s="33" t="n">
        <v>3.184411</v>
      </c>
      <c r="H11" s="34" t="n">
        <v>19.182018</v>
      </c>
      <c r="I11" s="35" t="n">
        <v>1.5</v>
      </c>
      <c r="J11" s="36" t="n">
        <f aca="false">MIN(7.5, L11)</f>
        <v>7.5</v>
      </c>
      <c r="K11" s="36" t="n">
        <f aca="false">MAX(0, L11 - 7.5)</f>
        <v>0.254061</v>
      </c>
      <c r="L11" s="37" t="n">
        <f aca="false">M11+N11+O11+P11+V11</f>
        <v>7.754061</v>
      </c>
      <c r="M11" s="37" t="n">
        <v>5.317547</v>
      </c>
      <c r="N11" s="37" t="n">
        <v>1.271933</v>
      </c>
      <c r="O11" s="37" t="n">
        <v>0.092649</v>
      </c>
      <c r="P11" s="38" t="n">
        <v>0.29455</v>
      </c>
      <c r="Q11" s="36" t="n">
        <f aca="false">S11-I11</f>
        <v>6.80016136169434</v>
      </c>
      <c r="R11" s="39" t="n">
        <f aca="false">Q11-7.5</f>
        <v>-0.699838638305664</v>
      </c>
      <c r="S11" s="32" t="n">
        <v>8.30016136169434</v>
      </c>
      <c r="T11" s="40" t="n">
        <f aca="false">U11-U10</f>
        <v>1.09199905395508</v>
      </c>
      <c r="U11" s="41" t="n">
        <v>19.7369995117187</v>
      </c>
      <c r="V11" s="38" t="n">
        <v>0.777382</v>
      </c>
      <c r="W11" s="32"/>
      <c r="X11" s="32"/>
      <c r="Y11" s="30" t="n">
        <v>8.37953758239746</v>
      </c>
      <c r="Z11" s="42" t="n">
        <v>9.04409694671631</v>
      </c>
      <c r="AA11" s="32" t="n">
        <v>9.04415225982666</v>
      </c>
      <c r="AB11" s="40" t="n">
        <f aca="false">AC11-AC10</f>
        <v>4.71950054168701</v>
      </c>
      <c r="AC11" s="41" t="n">
        <v>17.0818004608154</v>
      </c>
      <c r="AD11" s="43" t="n">
        <v>0.448525667190552</v>
      </c>
      <c r="AE11" s="34" t="n">
        <v>18.042449</v>
      </c>
      <c r="AF11" s="32" t="n">
        <v>14.7017335891724</v>
      </c>
      <c r="AG11" s="32" t="n">
        <v>15.0285005569458</v>
      </c>
      <c r="AH11" s="44" t="n">
        <v>3.636568</v>
      </c>
      <c r="AI11" s="44" t="n">
        <v>1.661791</v>
      </c>
      <c r="AJ11" s="44" t="n">
        <v>0.767516</v>
      </c>
      <c r="AK11" s="44" t="n">
        <v>0.348701</v>
      </c>
      <c r="AL11" s="44" t="n">
        <v>0.311832</v>
      </c>
      <c r="AM11" s="44" t="n">
        <v>0.0114</v>
      </c>
      <c r="AN11" s="41" t="n">
        <v>2.94057989120483</v>
      </c>
      <c r="AO11" s="45" t="n">
        <v>1176.92004394531</v>
      </c>
      <c r="AP11" s="46" t="n">
        <v>3648.84008789062</v>
      </c>
    </row>
    <row r="12" customFormat="false" ht="15" hidden="false" customHeight="false" outlineLevel="0" collapsed="false">
      <c r="A12" s="29" t="n">
        <v>1974</v>
      </c>
      <c r="B12" s="30" t="n">
        <f aca="false">J12+AH12</f>
        <v>11.561138</v>
      </c>
      <c r="C12" s="31" t="n">
        <f aca="false">H12 - (J12 + K12 + AH12)</f>
        <v>1.281914</v>
      </c>
      <c r="D12" s="31" t="n">
        <f aca="false">H12 - 16</f>
        <v>-2.780271</v>
      </c>
      <c r="E12" s="32" t="n">
        <v>1.33634757995606</v>
      </c>
      <c r="F12" s="32" t="n">
        <v>0.00136053399182856</v>
      </c>
      <c r="G12" s="33" t="n">
        <v>3.275182</v>
      </c>
      <c r="H12" s="34" t="n">
        <v>13.219729</v>
      </c>
      <c r="I12" s="35" t="n">
        <v>1.5</v>
      </c>
      <c r="J12" s="36" t="n">
        <f aca="false">MIN(7.5, L12)</f>
        <v>7.5</v>
      </c>
      <c r="K12" s="36" t="n">
        <f aca="false">MAX(0, L12 - 7.5)</f>
        <v>0.376677</v>
      </c>
      <c r="L12" s="37" t="n">
        <f aca="false">M12+N12+O12+P12+V12</f>
        <v>7.876677</v>
      </c>
      <c r="M12" s="37" t="n">
        <v>5.41404</v>
      </c>
      <c r="N12" s="37" t="n">
        <v>1.325631</v>
      </c>
      <c r="O12" s="37" t="n">
        <v>0.094889</v>
      </c>
      <c r="P12" s="38" t="n">
        <v>0.297869</v>
      </c>
      <c r="Q12" s="36" t="n">
        <f aca="false">S12-I12</f>
        <v>7.23003578186035</v>
      </c>
      <c r="R12" s="39" t="n">
        <f aca="false">Q12-7.5</f>
        <v>-0.269964218139648</v>
      </c>
      <c r="S12" s="32" t="n">
        <v>8.73003578186035</v>
      </c>
      <c r="T12" s="40" t="n">
        <f aca="false">U12-U11</f>
        <v>-0.0159988403320313</v>
      </c>
      <c r="U12" s="41" t="n">
        <v>19.7210006713867</v>
      </c>
      <c r="V12" s="38" t="n">
        <v>0.744248</v>
      </c>
      <c r="W12" s="32"/>
      <c r="X12" s="32"/>
      <c r="Y12" s="30" t="n">
        <v>8.94394969940186</v>
      </c>
      <c r="Z12" s="42" t="n">
        <v>8.88742446899414</v>
      </c>
      <c r="AA12" s="32" t="n">
        <v>8.88747692108154</v>
      </c>
      <c r="AB12" s="40" t="n">
        <f aca="false">AC12-AC11</f>
        <v>-0.071100234985348</v>
      </c>
      <c r="AC12" s="41" t="n">
        <v>17.0107002258301</v>
      </c>
      <c r="AD12" s="43" t="n">
        <v>0.523467421531677</v>
      </c>
      <c r="AE12" s="34" t="n">
        <v>12.909536</v>
      </c>
      <c r="AF12" s="32" t="n">
        <v>9.71599388122559</v>
      </c>
      <c r="AG12" s="32" t="n">
        <v>9.82065963745117</v>
      </c>
      <c r="AH12" s="44" t="n">
        <v>4.061138</v>
      </c>
      <c r="AI12" s="44" t="n">
        <v>2.001006</v>
      </c>
      <c r="AJ12" s="44" t="n">
        <v>0.806646</v>
      </c>
      <c r="AK12" s="44" t="n">
        <v>0.41628</v>
      </c>
      <c r="AL12" s="44" t="n">
        <v>0.202714</v>
      </c>
      <c r="AM12" s="44" t="n">
        <v>0.019125</v>
      </c>
      <c r="AN12" s="41" t="n">
        <v>3.26490998268127</v>
      </c>
      <c r="AO12" s="45" t="n">
        <v>1176.80004882813</v>
      </c>
      <c r="AP12" s="46" t="n">
        <v>3648.27001953125</v>
      </c>
    </row>
    <row r="13" customFormat="false" ht="15" hidden="false" customHeight="false" outlineLevel="0" collapsed="false">
      <c r="A13" s="29" t="n">
        <v>1975</v>
      </c>
      <c r="B13" s="30" t="n">
        <f aca="false">J13+AH13</f>
        <v>11.376264</v>
      </c>
      <c r="C13" s="31" t="n">
        <f aca="false">H13 - (J13 + K13 + AH13)</f>
        <v>5.417006</v>
      </c>
      <c r="D13" s="31" t="n">
        <f aca="false">H13 - 16</f>
        <v>0.79327</v>
      </c>
      <c r="E13" s="32" t="n">
        <v>1.39589095115662</v>
      </c>
      <c r="F13" s="32" t="n">
        <v>0.0011585975298658</v>
      </c>
      <c r="G13" s="33" t="n">
        <v>3.507102</v>
      </c>
      <c r="H13" s="34" t="n">
        <v>16.79327</v>
      </c>
      <c r="I13" s="35" t="n">
        <v>1.5</v>
      </c>
      <c r="J13" s="36" t="n">
        <f aca="false">MIN(7.5, L13)</f>
        <v>7.489091</v>
      </c>
      <c r="K13" s="36" t="n">
        <f aca="false">MAX(0, L13 - 7.5)</f>
        <v>0</v>
      </c>
      <c r="L13" s="37" t="n">
        <f aca="false">M13+N13+O13+P13+V13</f>
        <v>7.489091</v>
      </c>
      <c r="M13" s="37" t="n">
        <v>4.983705</v>
      </c>
      <c r="N13" s="37" t="n">
        <v>1.358003</v>
      </c>
      <c r="O13" s="37" t="n">
        <v>0.07214</v>
      </c>
      <c r="P13" s="38" t="n">
        <v>0.304416</v>
      </c>
      <c r="Q13" s="36" t="n">
        <f aca="false">S13-I13</f>
        <v>6.86738014221191</v>
      </c>
      <c r="R13" s="39" t="n">
        <f aca="false">Q13-7.5</f>
        <v>-0.632619857788086</v>
      </c>
      <c r="S13" s="32" t="n">
        <v>8.36738014221191</v>
      </c>
      <c r="T13" s="40" t="n">
        <f aca="false">U13-U12</f>
        <v>0.370998382568363</v>
      </c>
      <c r="U13" s="41" t="n">
        <v>20.0919990539551</v>
      </c>
      <c r="V13" s="38" t="n">
        <v>0.770827</v>
      </c>
      <c r="W13" s="32"/>
      <c r="X13" s="32"/>
      <c r="Y13" s="30" t="n">
        <v>8.68138217926025</v>
      </c>
      <c r="Z13" s="42" t="n">
        <v>8.96033573150635</v>
      </c>
      <c r="AA13" s="32" t="n">
        <v>8.96039295196533</v>
      </c>
      <c r="AB13" s="40" t="n">
        <f aca="false">AC13-AC12</f>
        <v>2.54500007629394</v>
      </c>
      <c r="AC13" s="41" t="n">
        <v>19.555700302124</v>
      </c>
      <c r="AD13" s="43" t="n">
        <v>0.550983846187592</v>
      </c>
      <c r="AE13" s="34" t="n">
        <v>16.494364</v>
      </c>
      <c r="AF13" s="32" t="n">
        <v>12.5361070632935</v>
      </c>
      <c r="AG13" s="32" t="n">
        <v>13.1666345596314</v>
      </c>
      <c r="AH13" s="44" t="n">
        <v>3.887173</v>
      </c>
      <c r="AI13" s="44" t="n">
        <v>1.926749</v>
      </c>
      <c r="AJ13" s="44" t="n">
        <v>0.670246</v>
      </c>
      <c r="AK13" s="44" t="n">
        <v>0.329916</v>
      </c>
      <c r="AL13" s="44" t="n">
        <v>0.293751</v>
      </c>
      <c r="AM13" s="44" t="n">
        <v>0.023674</v>
      </c>
      <c r="AN13" s="41" t="n">
        <v>3.43352007865906</v>
      </c>
      <c r="AO13" s="45" t="n">
        <v>1179.63000488281</v>
      </c>
      <c r="AP13" s="46" t="n">
        <v>3667.8798828125</v>
      </c>
    </row>
    <row r="14" customFormat="false" ht="15" hidden="false" customHeight="false" outlineLevel="0" collapsed="false">
      <c r="A14" s="29" t="n">
        <v>1976</v>
      </c>
      <c r="B14" s="30" t="n">
        <f aca="false">J14+AH14</f>
        <v>10.826303</v>
      </c>
      <c r="C14" s="31" t="n">
        <f aca="false">H14 - (J14 + K14 + AH14)</f>
        <v>0.777669000000001</v>
      </c>
      <c r="D14" s="31" t="n">
        <f aca="false">H14 - 16</f>
        <v>-4.396028</v>
      </c>
      <c r="E14" s="32" t="n">
        <v>1.44950592517853</v>
      </c>
      <c r="F14" s="32" t="n">
        <v>0.00125182059127837</v>
      </c>
      <c r="G14" s="33" t="n">
        <v>3.278065</v>
      </c>
      <c r="H14" s="34" t="n">
        <v>11.603972</v>
      </c>
      <c r="I14" s="35" t="n">
        <v>1.50006</v>
      </c>
      <c r="J14" s="36" t="n">
        <f aca="false">MIN(7.5, L14)</f>
        <v>7.073133</v>
      </c>
      <c r="K14" s="36" t="n">
        <f aca="false">MAX(0, L14 - 7.5)</f>
        <v>0</v>
      </c>
      <c r="L14" s="37" t="n">
        <f aca="false">M14+N14+O14+P14+V14</f>
        <v>7.073133</v>
      </c>
      <c r="M14" s="37" t="n">
        <v>4.706594</v>
      </c>
      <c r="N14" s="37" t="n">
        <v>1.248</v>
      </c>
      <c r="O14" s="37" t="n">
        <v>0.073192</v>
      </c>
      <c r="P14" s="38" t="n">
        <v>0.288645</v>
      </c>
      <c r="Q14" s="36" t="n">
        <f aca="false">S14-I14</f>
        <v>6.42631777328491</v>
      </c>
      <c r="R14" s="39" t="n">
        <f aca="false">Q14-7.5</f>
        <v>-1.07368222671509</v>
      </c>
      <c r="S14" s="32" t="n">
        <v>7.92637777328491</v>
      </c>
      <c r="T14" s="40" t="n">
        <f aca="false">U14-U13</f>
        <v>1.16600036621094</v>
      </c>
      <c r="U14" s="41" t="n">
        <v>21.257999420166</v>
      </c>
      <c r="V14" s="38" t="n">
        <v>0.756702</v>
      </c>
      <c r="W14" s="32"/>
      <c r="X14" s="32"/>
      <c r="Y14" s="30" t="n">
        <v>8.8474760055542</v>
      </c>
      <c r="Z14" s="42" t="n">
        <v>9.39959239959717</v>
      </c>
      <c r="AA14" s="32" t="n">
        <v>9.39965057373047</v>
      </c>
      <c r="AB14" s="40" t="n">
        <f aca="false">AC14-AC13</f>
        <v>-1.66189956665039</v>
      </c>
      <c r="AC14" s="41" t="n">
        <v>17.8938007354736</v>
      </c>
      <c r="AD14" s="43" t="n">
        <v>0.557325541973114</v>
      </c>
      <c r="AE14" s="34" t="n">
        <v>11.070775</v>
      </c>
      <c r="AF14" s="32" t="n">
        <v>8.48015117645264</v>
      </c>
      <c r="AG14" s="32" t="n">
        <v>8.25204277038574</v>
      </c>
      <c r="AH14" s="44" t="n">
        <v>3.75317</v>
      </c>
      <c r="AI14" s="44" t="n">
        <v>1.792738</v>
      </c>
      <c r="AJ14" s="44" t="n">
        <v>0.663932</v>
      </c>
      <c r="AK14" s="44" t="n">
        <v>0.324538</v>
      </c>
      <c r="AL14" s="44" t="n">
        <v>0.291666</v>
      </c>
      <c r="AM14" s="44" t="n">
        <v>0.030507</v>
      </c>
      <c r="AN14" s="41" t="n">
        <v>3.13185000419617</v>
      </c>
      <c r="AO14" s="45" t="n">
        <v>1187.86999511719</v>
      </c>
      <c r="AP14" s="46" t="n">
        <v>3655.31005859375</v>
      </c>
    </row>
    <row r="15" customFormat="false" ht="15" hidden="false" customHeight="false" outlineLevel="0" collapsed="false">
      <c r="A15" s="29" t="n">
        <v>1977</v>
      </c>
      <c r="B15" s="30" t="n">
        <f aca="false">J15+AH15</f>
        <v>10.591517</v>
      </c>
      <c r="C15" s="31" t="n">
        <f aca="false">H15 - (J15 + K15 + AH15)</f>
        <v>-4.649641</v>
      </c>
      <c r="D15" s="31" t="n">
        <f aca="false">H15 - 16</f>
        <v>-10.058124</v>
      </c>
      <c r="E15" s="32" t="n">
        <v>1.46899342536926</v>
      </c>
      <c r="F15" s="32" t="n">
        <v>0.00307779270224273</v>
      </c>
      <c r="G15" s="33" t="n">
        <v>3.294186</v>
      </c>
      <c r="H15" s="34" t="n">
        <v>5.941876</v>
      </c>
      <c r="I15" s="35" t="n">
        <v>1.5</v>
      </c>
      <c r="J15" s="36" t="n">
        <f aca="false">MIN(7.5, L15)</f>
        <v>7.470562</v>
      </c>
      <c r="K15" s="36" t="n">
        <f aca="false">MAX(0, L15 - 7.5)</f>
        <v>0</v>
      </c>
      <c r="L15" s="37" t="n">
        <f aca="false">M15+N15+O15+P15+V15</f>
        <v>7.470562</v>
      </c>
      <c r="M15" s="37" t="n">
        <v>5.097343</v>
      </c>
      <c r="N15" s="37" t="n">
        <v>1.231274</v>
      </c>
      <c r="O15" s="37" t="n">
        <v>0.073174</v>
      </c>
      <c r="P15" s="38" t="n">
        <v>0.29887</v>
      </c>
      <c r="Q15" s="36" t="n">
        <f aca="false">S15-I15</f>
        <v>6.37187242507935</v>
      </c>
      <c r="R15" s="39" t="n">
        <f aca="false">Q15-7.5</f>
        <v>-1.12812757492065</v>
      </c>
      <c r="S15" s="32" t="n">
        <v>7.87187242507935</v>
      </c>
      <c r="T15" s="40" t="n">
        <f aca="false">U15-U14</f>
        <v>-1.00799942016602</v>
      </c>
      <c r="U15" s="41" t="n">
        <v>20.25</v>
      </c>
      <c r="V15" s="38" t="n">
        <v>0.769901</v>
      </c>
      <c r="W15" s="32"/>
      <c r="X15" s="32"/>
      <c r="Y15" s="30" t="n">
        <v>8.82680511474609</v>
      </c>
      <c r="Z15" s="42" t="n">
        <v>7.35325765609741</v>
      </c>
      <c r="AA15" s="32" t="n">
        <v>7.3533034324646</v>
      </c>
      <c r="AB15" s="40" t="n">
        <f aca="false">AC15-AC14</f>
        <v>-3.028000831604</v>
      </c>
      <c r="AC15" s="41" t="n">
        <v>14.8657999038696</v>
      </c>
      <c r="AD15" s="43" t="n">
        <v>0.48857781291008</v>
      </c>
      <c r="AE15" s="34" t="n">
        <v>5.456316</v>
      </c>
      <c r="AF15" s="32" t="n">
        <v>4.88195085525513</v>
      </c>
      <c r="AG15" s="32" t="n">
        <v>3.33963561058044</v>
      </c>
      <c r="AH15" s="44" t="n">
        <v>3.120955</v>
      </c>
      <c r="AI15" s="44" t="n">
        <v>1.667944</v>
      </c>
      <c r="AJ15" s="44" t="n">
        <v>0.410466</v>
      </c>
      <c r="AK15" s="44" t="n">
        <v>0.231497</v>
      </c>
      <c r="AL15" s="44" t="n">
        <v>0.219156</v>
      </c>
      <c r="AM15" s="44" t="n">
        <v>0.033871</v>
      </c>
      <c r="AN15" s="41" t="n">
        <v>1.99231004714966</v>
      </c>
      <c r="AO15" s="45" t="n">
        <v>1180.81994628906</v>
      </c>
      <c r="AP15" s="46" t="n">
        <v>3630.05004882812</v>
      </c>
    </row>
    <row r="16" customFormat="false" ht="15" hidden="false" customHeight="false" outlineLevel="0" collapsed="false">
      <c r="A16" s="29" t="n">
        <v>1978</v>
      </c>
      <c r="B16" s="30" t="n">
        <f aca="false">J16+AH16</f>
        <v>10.805175</v>
      </c>
      <c r="C16" s="31" t="n">
        <f aca="false">H16 - (J16 + K16 + AH16)</f>
        <v>5.510512</v>
      </c>
      <c r="D16" s="31" t="n">
        <f aca="false">H16 - 16</f>
        <v>0.315687</v>
      </c>
      <c r="E16" s="32" t="n">
        <v>1.4575012922287</v>
      </c>
      <c r="F16" s="32" t="n">
        <v>0.000773806881625205</v>
      </c>
      <c r="G16" s="33" t="n">
        <v>3.091635</v>
      </c>
      <c r="H16" s="34" t="n">
        <v>16.315687</v>
      </c>
      <c r="I16" s="35" t="n">
        <v>1.5</v>
      </c>
      <c r="J16" s="36" t="n">
        <f aca="false">MIN(7.5, L16)</f>
        <v>6.804098</v>
      </c>
      <c r="K16" s="36" t="n">
        <f aca="false">MAX(0, L16 - 7.5)</f>
        <v>0</v>
      </c>
      <c r="L16" s="37" t="n">
        <f aca="false">M16+N16+O16+P16+V16</f>
        <v>6.804098</v>
      </c>
      <c r="M16" s="37" t="n">
        <v>4.50334</v>
      </c>
      <c r="N16" s="37" t="n">
        <v>1.234942</v>
      </c>
      <c r="O16" s="37" t="n">
        <v>0.071293</v>
      </c>
      <c r="P16" s="38" t="n">
        <v>0.267684</v>
      </c>
      <c r="Q16" s="36" t="n">
        <f aca="false">S16-I16</f>
        <v>5.97631168365479</v>
      </c>
      <c r="R16" s="39" t="n">
        <f aca="false">Q16-7.5</f>
        <v>-1.52368831634521</v>
      </c>
      <c r="S16" s="32" t="n">
        <v>7.47631168365479</v>
      </c>
      <c r="T16" s="40" t="n">
        <f aca="false">U16-U15</f>
        <v>1.70999908447266</v>
      </c>
      <c r="U16" s="41" t="n">
        <v>21.9599990844727</v>
      </c>
      <c r="V16" s="38" t="n">
        <v>0.726839</v>
      </c>
      <c r="W16" s="32"/>
      <c r="X16" s="32"/>
      <c r="Y16" s="30" t="n">
        <v>8.84702491760254</v>
      </c>
      <c r="Z16" s="42" t="n">
        <v>9.00579643249512</v>
      </c>
      <c r="AA16" s="32" t="n">
        <v>9.00584983825684</v>
      </c>
      <c r="AB16" s="40" t="n">
        <f aca="false">AC16-AC15</f>
        <v>0.31309986114502</v>
      </c>
      <c r="AC16" s="41" t="n">
        <v>15.1788997650147</v>
      </c>
      <c r="AD16" s="43" t="n">
        <v>0.469539225101471</v>
      </c>
      <c r="AE16" s="34" t="n">
        <v>15.12154</v>
      </c>
      <c r="AF16" s="32" t="n">
        <v>9.99914932250977</v>
      </c>
      <c r="AG16" s="32" t="n">
        <v>11.4174146652222</v>
      </c>
      <c r="AH16" s="44" t="n">
        <v>4.001077</v>
      </c>
      <c r="AI16" s="44" t="n">
        <v>2.038995</v>
      </c>
      <c r="AJ16" s="44" t="n">
        <v>0.70205</v>
      </c>
      <c r="AK16" s="44" t="n">
        <v>0.357695</v>
      </c>
      <c r="AL16" s="44" t="n">
        <v>0.324496</v>
      </c>
      <c r="AM16" s="44" t="n">
        <v>0.032875</v>
      </c>
      <c r="AN16" s="41" t="n">
        <v>2.67600989341736</v>
      </c>
      <c r="AO16" s="45" t="n">
        <v>1193.31005859375</v>
      </c>
      <c r="AP16" s="46" t="n">
        <v>3632.830078125</v>
      </c>
    </row>
    <row r="17" customFormat="false" ht="15" hidden="false" customHeight="false" outlineLevel="0" collapsed="false">
      <c r="A17" s="29" t="n">
        <v>1979</v>
      </c>
      <c r="B17" s="30" t="n">
        <f aca="false">J17+AH17</f>
        <v>11.175738</v>
      </c>
      <c r="C17" s="31" t="n">
        <f aca="false">H17 - (J17 + K17 + AH17)</f>
        <v>7.745909</v>
      </c>
      <c r="D17" s="31" t="n">
        <f aca="false">H17 - 16</f>
        <v>2.921647</v>
      </c>
      <c r="E17" s="32" t="n">
        <v>3.07860589027405</v>
      </c>
      <c r="F17" s="32" t="n">
        <v>1.44299280643463</v>
      </c>
      <c r="G17" s="33" t="n">
        <v>3.481764</v>
      </c>
      <c r="H17" s="34" t="n">
        <v>18.921647</v>
      </c>
      <c r="I17" s="35" t="n">
        <v>1.7</v>
      </c>
      <c r="J17" s="36" t="n">
        <f aca="false">MIN(7.5, L17)</f>
        <v>7.105725</v>
      </c>
      <c r="K17" s="36" t="n">
        <f aca="false">MAX(0, L17 - 7.5)</f>
        <v>0</v>
      </c>
      <c r="L17" s="37" t="n">
        <f aca="false">M17+N17+O17+P17+V17</f>
        <v>7.105725</v>
      </c>
      <c r="M17" s="37" t="n">
        <v>4.788423</v>
      </c>
      <c r="N17" s="37" t="n">
        <v>1.150853</v>
      </c>
      <c r="O17" s="37" t="n">
        <v>0.060074</v>
      </c>
      <c r="P17" s="38" t="n">
        <v>0.286171</v>
      </c>
      <c r="Q17" s="36" t="n">
        <f aca="false">S17-I17</f>
        <v>6.02107028961182</v>
      </c>
      <c r="R17" s="39" t="n">
        <f aca="false">Q17-7.5</f>
        <v>-1.47892971038818</v>
      </c>
      <c r="S17" s="32" t="n">
        <v>7.72107028961182</v>
      </c>
      <c r="T17" s="40" t="n">
        <f aca="false">U17-U16</f>
        <v>0.66300010681152</v>
      </c>
      <c r="U17" s="41" t="n">
        <v>22.6229991912842</v>
      </c>
      <c r="V17" s="38" t="n">
        <v>0.820204</v>
      </c>
      <c r="W17" s="32"/>
      <c r="X17" s="32"/>
      <c r="Y17" s="30" t="n">
        <v>8.75014877319336</v>
      </c>
      <c r="Z17" s="42" t="n">
        <v>8.10881614685059</v>
      </c>
      <c r="AA17" s="32" t="n">
        <v>8.10886573791504</v>
      </c>
      <c r="AB17" s="40" t="n">
        <f aca="false">AC17-AC16</f>
        <v>5.03870010375976</v>
      </c>
      <c r="AC17" s="41" t="n">
        <v>20.2175998687744</v>
      </c>
      <c r="AD17" s="43" t="n">
        <v>0.57277774810791</v>
      </c>
      <c r="AE17" s="34" t="n">
        <v>17.384185</v>
      </c>
      <c r="AF17" s="32" t="n">
        <v>14.1936759948731</v>
      </c>
      <c r="AG17" s="32" t="n">
        <v>14.0342645645142</v>
      </c>
      <c r="AH17" s="44" t="n">
        <v>4.070013</v>
      </c>
      <c r="AI17" s="44" t="n">
        <v>1.866412</v>
      </c>
      <c r="AJ17" s="44" t="n">
        <v>0.745729</v>
      </c>
      <c r="AK17" s="44" t="n">
        <v>0.359358</v>
      </c>
      <c r="AL17" s="44" t="n">
        <v>0.415824</v>
      </c>
      <c r="AM17" s="44" t="n">
        <v>0.033913</v>
      </c>
      <c r="AN17" s="41" t="n">
        <v>2.39918994903564</v>
      </c>
      <c r="AO17" s="45" t="n">
        <v>1197.96997070313</v>
      </c>
      <c r="AP17" s="46" t="n">
        <v>3672.67993164063</v>
      </c>
    </row>
    <row r="18" customFormat="false" ht="15" hidden="false" customHeight="false" outlineLevel="0" collapsed="false">
      <c r="A18" s="29" t="n">
        <v>1980</v>
      </c>
      <c r="B18" s="30" t="n">
        <f aca="false">J18+AH18</f>
        <v>11.235647</v>
      </c>
      <c r="C18" s="31" t="n">
        <f aca="false">H18 - (J18 + K18 + AH18)</f>
        <v>7.909875</v>
      </c>
      <c r="D18" s="31" t="n">
        <f aca="false">H18 - 16</f>
        <v>3.145522</v>
      </c>
      <c r="E18" s="32" t="n">
        <v>6.93381547927856</v>
      </c>
      <c r="F18" s="32" t="n">
        <v>1.84457910060883</v>
      </c>
      <c r="G18" s="33" t="n">
        <v>3.589613</v>
      </c>
      <c r="H18" s="34" t="n">
        <v>19.145522</v>
      </c>
      <c r="I18" s="35" t="n">
        <v>1.7</v>
      </c>
      <c r="J18" s="36" t="n">
        <f aca="false">MIN(7.5, L18)</f>
        <v>7.137915</v>
      </c>
      <c r="K18" s="36" t="n">
        <f aca="false">MAX(0, L18 - 7.5)</f>
        <v>0</v>
      </c>
      <c r="L18" s="37" t="n">
        <f aca="false">M18+N18+O18+P18+V18</f>
        <v>7.137915</v>
      </c>
      <c r="M18" s="37" t="n">
        <v>4.725496</v>
      </c>
      <c r="N18" s="37" t="n">
        <v>1.221563</v>
      </c>
      <c r="O18" s="37" t="n">
        <v>0.092737</v>
      </c>
      <c r="P18" s="38" t="n">
        <v>0.278012</v>
      </c>
      <c r="Q18" s="36" t="n">
        <f aca="false">S18-I18</f>
        <v>9.38793163299561</v>
      </c>
      <c r="R18" s="39" t="n">
        <f aca="false">Q18-7.5</f>
        <v>1.88793163299561</v>
      </c>
      <c r="S18" s="32" t="n">
        <v>11.0879316329956</v>
      </c>
      <c r="T18" s="40" t="n">
        <f aca="false">U18-U17</f>
        <v>0.7130012512207</v>
      </c>
      <c r="U18" s="41" t="n">
        <v>23.3360004425049</v>
      </c>
      <c r="V18" s="38" t="n">
        <v>0.820107</v>
      </c>
      <c r="W18" s="32"/>
      <c r="X18" s="32"/>
      <c r="Y18" s="30" t="n">
        <v>9.06910419464111</v>
      </c>
      <c r="Z18" s="42" t="n">
        <v>11.3285856246948</v>
      </c>
      <c r="AA18" s="32" t="n">
        <v>11.328652381897</v>
      </c>
      <c r="AB18" s="40" t="n">
        <f aca="false">AC18-AC17</f>
        <v>1.2327995300293</v>
      </c>
      <c r="AC18" s="41" t="n">
        <v>21.4503993988037</v>
      </c>
      <c r="AD18" s="43" t="n">
        <v>0.640654385089874</v>
      </c>
      <c r="AE18" s="34" t="n">
        <v>17.395909</v>
      </c>
      <c r="AF18" s="32" t="n">
        <v>12.9317646026611</v>
      </c>
      <c r="AG18" s="32" t="n">
        <v>13.7762861251831</v>
      </c>
      <c r="AH18" s="44" t="n">
        <v>4.097732</v>
      </c>
      <c r="AI18" s="44" t="n">
        <v>1.850654</v>
      </c>
      <c r="AJ18" s="44" t="n">
        <v>0.706734</v>
      </c>
      <c r="AK18" s="44" t="n">
        <v>0.357551</v>
      </c>
      <c r="AL18" s="44" t="n">
        <v>0.423805</v>
      </c>
      <c r="AM18" s="44" t="n">
        <v>0.036872</v>
      </c>
      <c r="AN18" s="41" t="n">
        <v>3.01611995697021</v>
      </c>
      <c r="AO18" s="45" t="n">
        <v>1202.88000488281</v>
      </c>
      <c r="AP18" s="46" t="n">
        <v>3681.28002929687</v>
      </c>
    </row>
    <row r="19" customFormat="false" ht="15" hidden="false" customHeight="false" outlineLevel="0" collapsed="false">
      <c r="A19" s="29" t="n">
        <v>1981</v>
      </c>
      <c r="B19" s="30" t="n">
        <f aca="false">J19+AH19</f>
        <v>11.556213</v>
      </c>
      <c r="C19" s="31" t="n">
        <f aca="false">H19 - (J19 + K19 + AH19)</f>
        <v>-1.912972</v>
      </c>
      <c r="D19" s="31" t="n">
        <f aca="false">H19 - 16</f>
        <v>-6.356759</v>
      </c>
      <c r="E19" s="32" t="n">
        <v>1.92572045326233</v>
      </c>
      <c r="F19" s="32" t="n">
        <v>0.0286054369062185</v>
      </c>
      <c r="G19" s="33" t="n">
        <v>3.638134</v>
      </c>
      <c r="H19" s="34" t="n">
        <v>9.643241</v>
      </c>
      <c r="I19" s="35" t="n">
        <v>1.7</v>
      </c>
      <c r="J19" s="36" t="n">
        <f aca="false">MIN(7.5, L19)</f>
        <v>7.441061</v>
      </c>
      <c r="K19" s="36" t="n">
        <f aca="false">MAX(0, L19 - 7.5)</f>
        <v>0</v>
      </c>
      <c r="L19" s="37" t="n">
        <f aca="false">M19+N19+O19+P19+V19</f>
        <v>7.441061</v>
      </c>
      <c r="M19" s="37" t="n">
        <v>4.795949</v>
      </c>
      <c r="N19" s="37" t="n">
        <v>1.41585</v>
      </c>
      <c r="O19" s="37" t="n">
        <v>0.110017</v>
      </c>
      <c r="P19" s="38" t="n">
        <v>0.295383</v>
      </c>
      <c r="Q19" s="36" t="n">
        <f aca="false">S19-I19</f>
        <v>6.58347969055176</v>
      </c>
      <c r="R19" s="39" t="n">
        <f aca="false">Q19-7.5</f>
        <v>-0.916520309448242</v>
      </c>
      <c r="S19" s="32" t="n">
        <v>8.28347969055176</v>
      </c>
      <c r="T19" s="40" t="n">
        <f aca="false">U19-U18</f>
        <v>-0.668001174926758</v>
      </c>
      <c r="U19" s="41" t="n">
        <v>22.6679992675781</v>
      </c>
      <c r="V19" s="38" t="n">
        <v>0.823862</v>
      </c>
      <c r="W19" s="32"/>
      <c r="X19" s="32"/>
      <c r="Y19" s="30" t="n">
        <v>8.92808437347412</v>
      </c>
      <c r="Z19" s="42" t="n">
        <v>7.84811115264893</v>
      </c>
      <c r="AA19" s="32" t="n">
        <v>7.84815979003906</v>
      </c>
      <c r="AB19" s="40" t="n">
        <f aca="false">AC19-AC18</f>
        <v>-1.95479965209961</v>
      </c>
      <c r="AC19" s="41" t="n">
        <v>19.4955997467041</v>
      </c>
      <c r="AD19" s="43" t="n">
        <v>0.593180775642395</v>
      </c>
      <c r="AE19" s="34" t="n">
        <v>8.956329</v>
      </c>
      <c r="AF19" s="32" t="n">
        <v>6.330153465271</v>
      </c>
      <c r="AG19" s="32" t="n">
        <v>5.82425355911255</v>
      </c>
      <c r="AH19" s="44" t="n">
        <v>4.115152</v>
      </c>
      <c r="AI19" s="44" t="n">
        <v>2.119645</v>
      </c>
      <c r="AJ19" s="44" t="n">
        <v>0.65492</v>
      </c>
      <c r="AK19" s="44" t="n">
        <v>0.345548</v>
      </c>
      <c r="AL19" s="44" t="n">
        <v>0.278861</v>
      </c>
      <c r="AM19" s="44" t="n">
        <v>0.041393</v>
      </c>
      <c r="AN19" s="41" t="n">
        <v>2.78548002243042</v>
      </c>
      <c r="AO19" s="45" t="n">
        <v>1198.28002929688</v>
      </c>
      <c r="AP19" s="46" t="n">
        <v>3667.46997070312</v>
      </c>
    </row>
    <row r="20" customFormat="false" ht="15" hidden="false" customHeight="false" outlineLevel="0" collapsed="false">
      <c r="A20" s="29" t="n">
        <v>1982</v>
      </c>
      <c r="B20" s="30" t="n">
        <f aca="false">J20+AH20</f>
        <v>10.918189</v>
      </c>
      <c r="C20" s="31" t="n">
        <f aca="false">H20 - (J20 + K20 + AH20)</f>
        <v>7.199312</v>
      </c>
      <c r="D20" s="31" t="n">
        <f aca="false">H20 - 16</f>
        <v>2.117501</v>
      </c>
      <c r="E20" s="32" t="n">
        <v>1.44091749191284</v>
      </c>
      <c r="F20" s="32" t="n">
        <v>0.00477358885109425</v>
      </c>
      <c r="G20" s="33" t="n">
        <v>3.162957</v>
      </c>
      <c r="H20" s="34" t="n">
        <v>18.117501</v>
      </c>
      <c r="I20" s="35" t="n">
        <v>1.5</v>
      </c>
      <c r="J20" s="36" t="n">
        <f aca="false">MIN(7.5, L20)</f>
        <v>6.756477</v>
      </c>
      <c r="K20" s="36" t="n">
        <f aca="false">MAX(0, L20 - 7.5)</f>
        <v>0</v>
      </c>
      <c r="L20" s="37" t="n">
        <f aca="false">M20+N20+O20+P20+V20</f>
        <v>6.756477</v>
      </c>
      <c r="M20" s="37" t="n">
        <v>4.299799</v>
      </c>
      <c r="N20" s="37" t="n">
        <v>1.240384</v>
      </c>
      <c r="O20" s="37" t="n">
        <v>0.102326</v>
      </c>
      <c r="P20" s="38" t="n">
        <v>0.285631</v>
      </c>
      <c r="Q20" s="36" t="n">
        <f aca="false">S20-I20</f>
        <v>5.95846033096314</v>
      </c>
      <c r="R20" s="39" t="n">
        <f aca="false">Q20-7.5</f>
        <v>-1.54153966903687</v>
      </c>
      <c r="S20" s="32" t="n">
        <v>7.45846033096314</v>
      </c>
      <c r="T20" s="40" t="n">
        <f aca="false">U20-U19</f>
        <v>1.48299980163575</v>
      </c>
      <c r="U20" s="41" t="n">
        <v>24.1509990692139</v>
      </c>
      <c r="V20" s="38" t="n">
        <v>0.828337</v>
      </c>
      <c r="W20" s="32"/>
      <c r="X20" s="32"/>
      <c r="Y20" s="30" t="n">
        <v>8.89525699615479</v>
      </c>
      <c r="Z20" s="42" t="n">
        <v>9.01654720306397</v>
      </c>
      <c r="AA20" s="32" t="n">
        <v>9.01659870147705</v>
      </c>
      <c r="AB20" s="40" t="n">
        <f aca="false">AC20-AC19</f>
        <v>2.46520042419434</v>
      </c>
      <c r="AC20" s="41" t="n">
        <v>21.9608001708984</v>
      </c>
      <c r="AD20" s="43" t="n">
        <v>0.613726854324341</v>
      </c>
      <c r="AE20" s="34" t="n">
        <v>17.266265</v>
      </c>
      <c r="AF20" s="32" t="n">
        <v>12.2927360534668</v>
      </c>
      <c r="AG20" s="32" t="n">
        <v>13.5293712615967</v>
      </c>
      <c r="AH20" s="44" t="n">
        <v>4.161712</v>
      </c>
      <c r="AI20" s="44" t="n">
        <v>2.056138</v>
      </c>
      <c r="AJ20" s="44" t="n">
        <v>0.622436</v>
      </c>
      <c r="AK20" s="44" t="n">
        <v>0.335795</v>
      </c>
      <c r="AL20" s="44" t="n">
        <v>0.407577</v>
      </c>
      <c r="AM20" s="44" t="n">
        <v>0.039334</v>
      </c>
      <c r="AN20" s="41" t="n">
        <v>3.30981993675232</v>
      </c>
      <c r="AO20" s="45" t="n">
        <v>1208.36999511719</v>
      </c>
      <c r="AP20" s="46" t="n">
        <v>3684.73999023437</v>
      </c>
    </row>
    <row r="21" customFormat="false" ht="15" hidden="false" customHeight="false" outlineLevel="0" collapsed="false">
      <c r="A21" s="29" t="n">
        <v>1983</v>
      </c>
      <c r="B21" s="30" t="n">
        <f aca="false">J21+AH21</f>
        <v>10.61845</v>
      </c>
      <c r="C21" s="31" t="n">
        <f aca="false">H21 - (J21 + K21 + AH21)</f>
        <v>14.217255</v>
      </c>
      <c r="D21" s="31" t="n">
        <f aca="false">H21 - 16</f>
        <v>8.835705</v>
      </c>
      <c r="E21" s="32" t="n">
        <v>14.091028213501</v>
      </c>
      <c r="F21" s="32" t="n">
        <v>0.928380072116852</v>
      </c>
      <c r="G21" s="33" t="n">
        <v>3.425072</v>
      </c>
      <c r="H21" s="34" t="n">
        <v>24.835705</v>
      </c>
      <c r="I21" s="35" t="n">
        <v>1.7</v>
      </c>
      <c r="J21" s="36" t="n">
        <f aca="false">MIN(7.5, L21)</f>
        <v>6.532382</v>
      </c>
      <c r="K21" s="36" t="n">
        <f aca="false">MAX(0, L21 - 7.5)</f>
        <v>0</v>
      </c>
      <c r="L21" s="37" t="n">
        <f aca="false">M21+N21+O21+P21+V21</f>
        <v>6.532382</v>
      </c>
      <c r="M21" s="37" t="n">
        <v>4.245045</v>
      </c>
      <c r="N21" s="37" t="n">
        <v>1.062169</v>
      </c>
      <c r="O21" s="37" t="n">
        <v>0.086596</v>
      </c>
      <c r="P21" s="38" t="n">
        <v>0.274877</v>
      </c>
      <c r="Q21" s="36" t="n">
        <f aca="false">S21-I21</f>
        <v>17.3656814575195</v>
      </c>
      <c r="R21" s="39" t="n">
        <f aca="false">Q21-7.5</f>
        <v>9.86568145751953</v>
      </c>
      <c r="S21" s="32" t="n">
        <v>19.0656814575195</v>
      </c>
      <c r="T21" s="40" t="n">
        <f aca="false">U21-U20</f>
        <v>0.600000381469719</v>
      </c>
      <c r="U21" s="41" t="n">
        <v>24.7509994506836</v>
      </c>
      <c r="V21" s="38" t="n">
        <v>0.863695</v>
      </c>
      <c r="W21" s="32"/>
      <c r="X21" s="32"/>
      <c r="Y21" s="30" t="n">
        <v>9.90913963317871</v>
      </c>
      <c r="Z21" s="42" t="n">
        <v>19.1829242706299</v>
      </c>
      <c r="AA21" s="32" t="n">
        <v>19.1830501556396</v>
      </c>
      <c r="AB21" s="40" t="n">
        <f aca="false">AC21-AC20</f>
        <v>0.0741004943847585</v>
      </c>
      <c r="AC21" s="41" t="n">
        <v>22.0349006652832</v>
      </c>
      <c r="AD21" s="43" t="n">
        <v>0.675920248031616</v>
      </c>
      <c r="AE21" s="34" t="n">
        <v>23.570803</v>
      </c>
      <c r="AF21" s="32" t="n">
        <v>19.9389915466309</v>
      </c>
      <c r="AG21" s="32" t="n">
        <v>20.1657905578613</v>
      </c>
      <c r="AH21" s="44" t="n">
        <v>4.086068</v>
      </c>
      <c r="AI21" s="44" t="n">
        <v>1.921089</v>
      </c>
      <c r="AJ21" s="44" t="n">
        <v>0.588305</v>
      </c>
      <c r="AK21" s="44" t="n">
        <v>0.351752</v>
      </c>
      <c r="AL21" s="44" t="n">
        <v>0.41272</v>
      </c>
      <c r="AM21" s="44" t="n">
        <v>0.041203</v>
      </c>
      <c r="AN21" s="41" t="n">
        <v>3.45441007614136</v>
      </c>
      <c r="AO21" s="45" t="n">
        <v>1212.32995605469</v>
      </c>
      <c r="AP21" s="46" t="n">
        <v>3685.23999023437</v>
      </c>
    </row>
    <row r="22" customFormat="false" ht="15" hidden="false" customHeight="false" outlineLevel="0" collapsed="false">
      <c r="A22" s="29" t="n">
        <v>1984</v>
      </c>
      <c r="B22" s="30" t="n">
        <f aca="false">J22+AH22</f>
        <v>10.991708</v>
      </c>
      <c r="C22" s="31" t="n">
        <f aca="false">H22 - (J22 + K22 + AH22)</f>
        <v>14.472799</v>
      </c>
      <c r="D22" s="31" t="n">
        <f aca="false">H22 - 16</f>
        <v>9.464507</v>
      </c>
      <c r="E22" s="32" t="n">
        <v>15.4303188323975</v>
      </c>
      <c r="F22" s="32" t="n">
        <v>0.266011834144592</v>
      </c>
      <c r="G22" s="33" t="n">
        <v>3.094634</v>
      </c>
      <c r="H22" s="34" t="n">
        <v>25.464507</v>
      </c>
      <c r="I22" s="35" t="n">
        <v>1.7</v>
      </c>
      <c r="J22" s="36" t="n">
        <f aca="false">MIN(7.5, L22)</f>
        <v>7.004092</v>
      </c>
      <c r="K22" s="36" t="n">
        <f aca="false">MAX(0, L22 - 7.5)</f>
        <v>0</v>
      </c>
      <c r="L22" s="37" t="n">
        <f aca="false">M22+N22+O22+P22+V22</f>
        <v>7.004092</v>
      </c>
      <c r="M22" s="37" t="n">
        <v>4.677103</v>
      </c>
      <c r="N22" s="37" t="n">
        <v>1.116116</v>
      </c>
      <c r="O22" s="37" t="n">
        <v>0.101492</v>
      </c>
      <c r="P22" s="38" t="n">
        <v>0.283433</v>
      </c>
      <c r="Q22" s="36" t="n">
        <f aca="false">S22-I22</f>
        <v>19.7110431671143</v>
      </c>
      <c r="R22" s="39" t="n">
        <f aca="false">Q22-7.5</f>
        <v>12.2110431671143</v>
      </c>
      <c r="S22" s="32" t="n">
        <v>21.4110431671143</v>
      </c>
      <c r="T22" s="40" t="n">
        <f aca="false">U22-U21</f>
        <v>-0.670000076293942</v>
      </c>
      <c r="U22" s="41" t="n">
        <v>24.0809993743896</v>
      </c>
      <c r="V22" s="38" t="n">
        <v>0.825948</v>
      </c>
      <c r="W22" s="32"/>
      <c r="X22" s="32"/>
      <c r="Y22" s="30" t="n">
        <v>11.0577878952026</v>
      </c>
      <c r="Z22" s="42" t="n">
        <v>20.3739128112793</v>
      </c>
      <c r="AA22" s="32" t="n">
        <v>20.3740882873535</v>
      </c>
      <c r="AB22" s="40" t="n">
        <f aca="false">AC22-AC21</f>
        <v>-0.0724010467529297</v>
      </c>
      <c r="AC22" s="41" t="n">
        <v>21.9624996185303</v>
      </c>
      <c r="AD22" s="43" t="n">
        <v>0.656007826328278</v>
      </c>
      <c r="AE22" s="34" t="n">
        <v>24.352649</v>
      </c>
      <c r="AF22" s="32" t="n">
        <v>20.9518852233887</v>
      </c>
      <c r="AG22" s="32" t="n">
        <v>21.106559753418</v>
      </c>
      <c r="AH22" s="44" t="n">
        <v>3.987616</v>
      </c>
      <c r="AI22" s="44" t="n">
        <v>1.869335</v>
      </c>
      <c r="AJ22" s="44" t="n">
        <v>0.629481</v>
      </c>
      <c r="AK22" s="44" t="n">
        <v>0.317922</v>
      </c>
      <c r="AL22" s="44" t="n">
        <v>0.378113</v>
      </c>
      <c r="AM22" s="44" t="n">
        <v>0.0436</v>
      </c>
      <c r="AN22" s="41" t="n">
        <v>3.38229990005493</v>
      </c>
      <c r="AO22" s="45" t="n">
        <v>1207.90002441406</v>
      </c>
      <c r="AP22" s="46" t="n">
        <v>3684.76000976562</v>
      </c>
    </row>
    <row r="23" customFormat="false" ht="15" hidden="false" customHeight="false" outlineLevel="0" collapsed="false">
      <c r="A23" s="29" t="n">
        <v>1985</v>
      </c>
      <c r="B23" s="30" t="n">
        <f aca="false">J23+AH23</f>
        <v>11.543208</v>
      </c>
      <c r="C23" s="31" t="n">
        <f aca="false">H23 - (J23 + K23 + AH23)</f>
        <v>10.434156</v>
      </c>
      <c r="D23" s="31" t="n">
        <f aca="false">H23 - 16</f>
        <v>5.977364</v>
      </c>
      <c r="E23" s="32" t="n">
        <v>11.6994333267212</v>
      </c>
      <c r="F23" s="32" t="n">
        <v>0.785187959671021</v>
      </c>
      <c r="G23" s="33" t="n">
        <v>3.499646</v>
      </c>
      <c r="H23" s="34" t="n">
        <v>21.977364</v>
      </c>
      <c r="I23" s="35" t="n">
        <v>1.7</v>
      </c>
      <c r="J23" s="36" t="n">
        <f aca="false">MIN(7.5, L23)</f>
        <v>7.278777</v>
      </c>
      <c r="K23" s="36" t="n">
        <f aca="false">MAX(0, L23 - 7.5)</f>
        <v>0</v>
      </c>
      <c r="L23" s="37" t="n">
        <f aca="false">M23+N23+O23+P23+V23</f>
        <v>7.278777</v>
      </c>
      <c r="M23" s="37" t="n">
        <v>4.778749</v>
      </c>
      <c r="N23" s="37" t="n">
        <v>1.194208</v>
      </c>
      <c r="O23" s="37" t="n">
        <v>0.101709</v>
      </c>
      <c r="P23" s="38" t="n">
        <v>0.298965</v>
      </c>
      <c r="Q23" s="36" t="n">
        <f aca="false">S23-I23</f>
        <v>15.5273330688477</v>
      </c>
      <c r="R23" s="39" t="n">
        <f aca="false">Q23-7.5</f>
        <v>8.02733306884766</v>
      </c>
      <c r="S23" s="32" t="n">
        <v>17.2273330688477</v>
      </c>
      <c r="T23" s="40" t="n">
        <f aca="false">U23-U22</f>
        <v>-0.35999870300293</v>
      </c>
      <c r="U23" s="41" t="n">
        <v>23.7210006713867</v>
      </c>
      <c r="V23" s="38" t="n">
        <v>0.905146</v>
      </c>
      <c r="W23" s="32"/>
      <c r="X23" s="32"/>
      <c r="Y23" s="30" t="n">
        <v>11.850492477417</v>
      </c>
      <c r="Z23" s="42" t="n">
        <v>16.8873882293701</v>
      </c>
      <c r="AA23" s="32" t="n">
        <v>16.887487411499</v>
      </c>
      <c r="AB23" s="40" t="n">
        <f aca="false">AC23-AC22</f>
        <v>0.364200592041019</v>
      </c>
      <c r="AC23" s="41" t="n">
        <v>22.3267002105713</v>
      </c>
      <c r="AD23" s="43" t="n">
        <v>0.647243082523346</v>
      </c>
      <c r="AE23" s="34" t="n">
        <v>21.039546</v>
      </c>
      <c r="AF23" s="32" t="n">
        <v>17.9280605316162</v>
      </c>
      <c r="AG23" s="32" t="n">
        <v>17.4197864532471</v>
      </c>
      <c r="AH23" s="44" t="n">
        <v>4.264431</v>
      </c>
      <c r="AI23" s="44" t="n">
        <v>2.001026</v>
      </c>
      <c r="AJ23" s="44" t="n">
        <v>0.752414</v>
      </c>
      <c r="AK23" s="44" t="n">
        <v>0.345159</v>
      </c>
      <c r="AL23" s="44" t="n">
        <v>0.383345</v>
      </c>
      <c r="AM23" s="44" t="n">
        <v>0.045671</v>
      </c>
      <c r="AN23" s="41" t="n">
        <v>3.1190299987793</v>
      </c>
      <c r="AO23" s="45" t="n">
        <v>1205.48999023438</v>
      </c>
      <c r="AP23" s="46" t="n">
        <v>3687.18994140625</v>
      </c>
    </row>
    <row r="24" customFormat="false" ht="15" hidden="false" customHeight="false" outlineLevel="0" collapsed="false">
      <c r="A24" s="29" t="n">
        <v>1986</v>
      </c>
      <c r="B24" s="30" t="n">
        <f aca="false">J24+AH24</f>
        <v>11.671979</v>
      </c>
      <c r="C24" s="31" t="n">
        <f aca="false">H24 - (J24 + K24 + AH24)</f>
        <v>11.685839</v>
      </c>
      <c r="D24" s="31" t="n">
        <f aca="false">H24 - 16</f>
        <v>7.357818</v>
      </c>
      <c r="E24" s="32" t="n">
        <v>10.6878089904785</v>
      </c>
      <c r="F24" s="32" t="n">
        <v>0.0156883653253317</v>
      </c>
      <c r="G24" s="33" t="n">
        <v>3.341719</v>
      </c>
      <c r="H24" s="34" t="n">
        <v>23.357818</v>
      </c>
      <c r="I24" s="35" t="n">
        <v>1.7</v>
      </c>
      <c r="J24" s="36" t="n">
        <f aca="false">MIN(7.5, L24)</f>
        <v>7.44536</v>
      </c>
      <c r="K24" s="36" t="n">
        <f aca="false">MAX(0, L24 - 7.5)</f>
        <v>0</v>
      </c>
      <c r="L24" s="37" t="n">
        <f aca="false">M24+N24+O24+P24+V24</f>
        <v>7.44536</v>
      </c>
      <c r="M24" s="37" t="n">
        <v>4.803676</v>
      </c>
      <c r="N24" s="37" t="n">
        <v>1.35693</v>
      </c>
      <c r="O24" s="37" t="n">
        <v>0.112217</v>
      </c>
      <c r="P24" s="38" t="n">
        <v>0.288677</v>
      </c>
      <c r="Q24" s="36" t="n">
        <f aca="false">S24-I24</f>
        <v>15.8474643707275</v>
      </c>
      <c r="R24" s="39" t="n">
        <f aca="false">Q24-7.5</f>
        <v>8.34746437072754</v>
      </c>
      <c r="S24" s="32" t="n">
        <v>17.5474643707275</v>
      </c>
      <c r="T24" s="40" t="n">
        <f aca="false">U24-U23</f>
        <v>0.73499870300293</v>
      </c>
      <c r="U24" s="41" t="n">
        <v>24.4559993743896</v>
      </c>
      <c r="V24" s="38" t="n">
        <v>0.88386</v>
      </c>
      <c r="W24" s="32"/>
      <c r="X24" s="32"/>
      <c r="Y24" s="30" t="n">
        <v>12.779748916626</v>
      </c>
      <c r="Z24" s="42" t="n">
        <v>18.692138671875</v>
      </c>
      <c r="AA24" s="32" t="n">
        <v>18.6922454833984</v>
      </c>
      <c r="AB24" s="40" t="n">
        <f aca="false">AC24-AC23</f>
        <v>-0.425199508666989</v>
      </c>
      <c r="AC24" s="41" t="n">
        <v>21.9015007019043</v>
      </c>
      <c r="AD24" s="43" t="n">
        <v>0.649223625659943</v>
      </c>
      <c r="AE24" s="34" t="n">
        <v>22.982503</v>
      </c>
      <c r="AF24" s="32" t="n">
        <v>18.8822555541992</v>
      </c>
      <c r="AG24" s="32" t="n">
        <v>19.2124843597412</v>
      </c>
      <c r="AH24" s="44" t="n">
        <v>4.226619</v>
      </c>
      <c r="AI24" s="44" t="n">
        <v>1.808612</v>
      </c>
      <c r="AJ24" s="44" t="n">
        <v>0.729463</v>
      </c>
      <c r="AK24" s="44" t="n">
        <v>0.470188</v>
      </c>
      <c r="AL24" s="44" t="n">
        <v>0.441607</v>
      </c>
      <c r="AM24" s="44" t="n">
        <v>0.037141</v>
      </c>
      <c r="AN24" s="41" t="n">
        <v>3.25960993766785</v>
      </c>
      <c r="AO24" s="45" t="n">
        <v>1210.39001464844</v>
      </c>
      <c r="AP24" s="46" t="n">
        <v>3684.36010742187</v>
      </c>
    </row>
    <row r="25" customFormat="false" ht="15" hidden="false" customHeight="false" outlineLevel="0" collapsed="false">
      <c r="A25" s="29" t="n">
        <v>1987</v>
      </c>
      <c r="B25" s="30" t="n">
        <f aca="false">J25+AH25</f>
        <v>11.793844</v>
      </c>
      <c r="C25" s="31" t="n">
        <f aca="false">H25 - (J25 + K25 + AH25)</f>
        <v>4.18745</v>
      </c>
      <c r="D25" s="31" t="n">
        <f aca="false">H25 - 16</f>
        <v>0.367951999999999</v>
      </c>
      <c r="E25" s="32" t="n">
        <v>4.53004217147827</v>
      </c>
      <c r="F25" s="32" t="n">
        <v>0.00825396552681923</v>
      </c>
      <c r="G25" s="33" t="n">
        <v>2.895791</v>
      </c>
      <c r="H25" s="34" t="n">
        <v>16.367952</v>
      </c>
      <c r="I25" s="35" t="n">
        <v>1.7</v>
      </c>
      <c r="J25" s="36" t="n">
        <f aca="false">MIN(7.5, L25)</f>
        <v>7.5</v>
      </c>
      <c r="K25" s="36" t="n">
        <f aca="false">MAX(0, L25 - 7.5)</f>
        <v>0.386658000000001</v>
      </c>
      <c r="L25" s="37" t="n">
        <f aca="false">M25+N25+O25+P25+V25</f>
        <v>7.886658</v>
      </c>
      <c r="M25" s="37" t="n">
        <v>4.891961</v>
      </c>
      <c r="N25" s="37" t="n">
        <v>1.734172</v>
      </c>
      <c r="O25" s="37" t="n">
        <v>0.108863</v>
      </c>
      <c r="P25" s="38" t="n">
        <v>0.297516</v>
      </c>
      <c r="Q25" s="36" t="n">
        <f aca="false">S25-I25</f>
        <v>9.63780860900879</v>
      </c>
      <c r="R25" s="39" t="n">
        <f aca="false">Q25-7.5</f>
        <v>2.13780860900879</v>
      </c>
      <c r="S25" s="32" t="n">
        <v>11.3378086090088</v>
      </c>
      <c r="T25" s="40" t="n">
        <f aca="false">U25-U24</f>
        <v>0.0970001220703125</v>
      </c>
      <c r="U25" s="41" t="n">
        <v>24.55299949646</v>
      </c>
      <c r="V25" s="38" t="n">
        <v>0.854146</v>
      </c>
      <c r="W25" s="32"/>
      <c r="X25" s="32"/>
      <c r="Y25" s="30" t="n">
        <v>13.1958770751953</v>
      </c>
      <c r="Z25" s="42" t="n">
        <v>11.5145349502564</v>
      </c>
      <c r="AA25" s="32" t="n">
        <v>11.5146074295044</v>
      </c>
      <c r="AB25" s="40" t="n">
        <f aca="false">AC25-AC24</f>
        <v>0.13959884643554</v>
      </c>
      <c r="AC25" s="41" t="n">
        <v>22.0410995483398</v>
      </c>
      <c r="AD25" s="43" t="n">
        <v>0.6482013463974</v>
      </c>
      <c r="AE25" s="34" t="n">
        <v>15.343159</v>
      </c>
      <c r="AF25" s="32" t="n">
        <v>12.313572883606</v>
      </c>
      <c r="AG25" s="32" t="n">
        <v>12.0328073501587</v>
      </c>
      <c r="AH25" s="44" t="n">
        <v>4.293844</v>
      </c>
      <c r="AI25" s="44" t="n">
        <v>1.89446</v>
      </c>
      <c r="AJ25" s="44" t="n">
        <v>0.769152</v>
      </c>
      <c r="AK25" s="44" t="n">
        <v>0.474601</v>
      </c>
      <c r="AL25" s="44" t="n">
        <v>0.378328</v>
      </c>
      <c r="AM25" s="44" t="n">
        <v>0.038088</v>
      </c>
      <c r="AN25" s="41" t="n">
        <v>3.21934008598328</v>
      </c>
      <c r="AO25" s="45" t="n">
        <v>1211.03002929688</v>
      </c>
      <c r="AP25" s="46" t="n">
        <v>3685.30004882812</v>
      </c>
    </row>
    <row r="26" customFormat="false" ht="15" hidden="false" customHeight="false" outlineLevel="0" collapsed="false">
      <c r="A26" s="29" t="n">
        <v>1988</v>
      </c>
      <c r="B26" s="30" t="n">
        <f aca="false">J26+AH26</f>
        <v>12.197624</v>
      </c>
      <c r="C26" s="31" t="n">
        <f aca="false">H26 - (J26 + K26 + AH26)</f>
        <v>-0.783954999999999</v>
      </c>
      <c r="D26" s="31" t="n">
        <f aca="false">H26 - 16</f>
        <v>-3.835812</v>
      </c>
      <c r="E26" s="32" t="n">
        <v>2.21713423728943</v>
      </c>
      <c r="F26" s="32" t="n">
        <v>0.00472241640090942</v>
      </c>
      <c r="G26" s="33" t="n">
        <v>2.815286</v>
      </c>
      <c r="H26" s="34" t="n">
        <v>12.164188</v>
      </c>
      <c r="I26" s="35" t="n">
        <v>1.7</v>
      </c>
      <c r="J26" s="36" t="n">
        <f aca="false">MIN(7.5, L26)</f>
        <v>7.5</v>
      </c>
      <c r="K26" s="36" t="n">
        <f aca="false">MAX(0, L26 - 7.5)</f>
        <v>0.750518999999999</v>
      </c>
      <c r="L26" s="37" t="n">
        <f aca="false">M26+N26+O26+P26+V26</f>
        <v>8.250519</v>
      </c>
      <c r="M26" s="37" t="n">
        <v>5.039679</v>
      </c>
      <c r="N26" s="37" t="n">
        <v>1.922737</v>
      </c>
      <c r="O26" s="37" t="n">
        <v>0.12942</v>
      </c>
      <c r="P26" s="38" t="n">
        <v>0.293256</v>
      </c>
      <c r="Q26" s="36" t="n">
        <f aca="false">S26-I26</f>
        <v>7.72565536499023</v>
      </c>
      <c r="R26" s="39" t="n">
        <f aca="false">Q26-7.5</f>
        <v>0.225655364990234</v>
      </c>
      <c r="S26" s="32" t="n">
        <v>9.42565536499023</v>
      </c>
      <c r="T26" s="40" t="n">
        <f aca="false">U26-U25</f>
        <v>-1.67300033569336</v>
      </c>
      <c r="U26" s="41" t="n">
        <v>22.8799991607666</v>
      </c>
      <c r="V26" s="38" t="n">
        <v>0.865427</v>
      </c>
      <c r="W26" s="32"/>
      <c r="X26" s="32"/>
      <c r="Y26" s="30" t="n">
        <v>13.0801239013672</v>
      </c>
      <c r="Z26" s="42" t="n">
        <v>7.84826946258545</v>
      </c>
      <c r="AA26" s="32" t="n">
        <v>7.84831476211548</v>
      </c>
      <c r="AB26" s="40" t="n">
        <f aca="false">AC26-AC25</f>
        <v>-0.817998886108391</v>
      </c>
      <c r="AC26" s="41" t="n">
        <v>21.2231006622314</v>
      </c>
      <c r="AD26" s="43" t="n">
        <v>0.63506543636322</v>
      </c>
      <c r="AE26" s="34" t="n">
        <v>11.210331</v>
      </c>
      <c r="AF26" s="32" t="n">
        <v>7.5999698638916</v>
      </c>
      <c r="AG26" s="32" t="n">
        <v>7.42811965942383</v>
      </c>
      <c r="AH26" s="44" t="n">
        <v>4.697624</v>
      </c>
      <c r="AI26" s="44" t="n">
        <v>2.277486</v>
      </c>
      <c r="AJ26" s="44" t="n">
        <v>0.751153</v>
      </c>
      <c r="AK26" s="44" t="n">
        <v>0.557014</v>
      </c>
      <c r="AL26" s="44" t="n">
        <v>0.350331</v>
      </c>
      <c r="AM26" s="44" t="n">
        <v>0.041341</v>
      </c>
      <c r="AN26" s="41" t="n">
        <v>2.96092009544373</v>
      </c>
      <c r="AO26" s="45" t="n">
        <v>1199.75</v>
      </c>
      <c r="AP26" s="46" t="n">
        <v>3679.76000976563</v>
      </c>
    </row>
    <row r="27" customFormat="false" ht="15" hidden="false" customHeight="false" outlineLevel="0" collapsed="false">
      <c r="A27" s="29" t="n">
        <v>1989</v>
      </c>
      <c r="B27" s="30" t="n">
        <f aca="false">J27+AH27</f>
        <v>12.212412</v>
      </c>
      <c r="C27" s="31" t="n">
        <f aca="false">H27 - (J27 + K27 + AH27)</f>
        <v>-3.201999</v>
      </c>
      <c r="D27" s="31" t="n">
        <f aca="false">H27 - 16</f>
        <v>-5.801622</v>
      </c>
      <c r="E27" s="32" t="n">
        <v>1.45218348503113</v>
      </c>
      <c r="F27" s="32" t="n">
        <v>0.0114550497382879</v>
      </c>
      <c r="G27" s="33" t="n">
        <v>2.484238</v>
      </c>
      <c r="H27" s="34" t="n">
        <v>10.198378</v>
      </c>
      <c r="I27" s="35" t="n">
        <v>1.5</v>
      </c>
      <c r="J27" s="36" t="n">
        <f aca="false">MIN(7.5, L27)</f>
        <v>7.5</v>
      </c>
      <c r="K27" s="36" t="n">
        <f aca="false">MAX(0, L27 - 7.5)</f>
        <v>1.187965</v>
      </c>
      <c r="L27" s="37" t="n">
        <f aca="false">M27+N27+O27+P27+V27</f>
        <v>8.687965</v>
      </c>
      <c r="M27" s="37" t="n">
        <v>5.144417</v>
      </c>
      <c r="N27" s="37" t="n">
        <v>2.229697</v>
      </c>
      <c r="O27" s="37" t="n">
        <v>0.156213</v>
      </c>
      <c r="P27" s="38" t="n">
        <v>0.30995</v>
      </c>
      <c r="Q27" s="36" t="n">
        <f aca="false">S27-I27</f>
        <v>7.66465187072754</v>
      </c>
      <c r="R27" s="39" t="n">
        <f aca="false">Q27-7.5</f>
        <v>0.164651870727539</v>
      </c>
      <c r="S27" s="32" t="n">
        <v>9.16465187072754</v>
      </c>
      <c r="T27" s="40" t="n">
        <f aca="false">U27-U26</f>
        <v>-1.4109992980957</v>
      </c>
      <c r="U27" s="41" t="n">
        <v>21.4689998626709</v>
      </c>
      <c r="V27" s="38" t="n">
        <v>0.847688</v>
      </c>
      <c r="W27" s="32"/>
      <c r="X27" s="32"/>
      <c r="Y27" s="30" t="n">
        <v>13.0709533691406</v>
      </c>
      <c r="Z27" s="42" t="n">
        <v>8.01712131500244</v>
      </c>
      <c r="AA27" s="32" t="n">
        <v>8.04406929016113</v>
      </c>
      <c r="AB27" s="40" t="n">
        <f aca="false">AC27-AC26</f>
        <v>-2.93130111694336</v>
      </c>
      <c r="AC27" s="41" t="n">
        <v>18.2917995452881</v>
      </c>
      <c r="AD27" s="43" t="n">
        <v>0.576292216777802</v>
      </c>
      <c r="AE27" s="34" t="n">
        <v>9.511026</v>
      </c>
      <c r="AF27" s="32" t="n">
        <v>5.45449304580689</v>
      </c>
      <c r="AG27" s="32" t="n">
        <v>5.93397283554077</v>
      </c>
      <c r="AH27" s="44" t="n">
        <v>4.712412</v>
      </c>
      <c r="AI27" s="44" t="n">
        <v>2.402282</v>
      </c>
      <c r="AJ27" s="44" t="n">
        <v>0.755018</v>
      </c>
      <c r="AK27" s="44" t="n">
        <v>0.47445</v>
      </c>
      <c r="AL27" s="44" t="n">
        <v>0.382273</v>
      </c>
      <c r="AM27" s="44" t="n">
        <v>0.039532</v>
      </c>
      <c r="AN27" s="41" t="n">
        <v>2.94584989547729</v>
      </c>
      <c r="AO27" s="45" t="n">
        <v>1189.80004882813</v>
      </c>
      <c r="AP27" s="46" t="n">
        <v>3658.4599609375</v>
      </c>
    </row>
    <row r="28" customFormat="false" ht="15" hidden="false" customHeight="false" outlineLevel="0" collapsed="false">
      <c r="A28" s="29" t="n">
        <v>1990</v>
      </c>
      <c r="B28" s="30" t="n">
        <f aca="false">J28+AH28</f>
        <v>11.909088</v>
      </c>
      <c r="C28" s="31" t="n">
        <f aca="false">H28 - (J28 + K28 + AH28)</f>
        <v>-3.167139</v>
      </c>
      <c r="D28" s="31" t="n">
        <f aca="false">H28 - 16</f>
        <v>-6.026963</v>
      </c>
      <c r="E28" s="32" t="n">
        <v>1.40684759616852</v>
      </c>
      <c r="F28" s="32" t="n">
        <v>0.00603068573400378</v>
      </c>
      <c r="G28" s="33" t="n">
        <v>2.381</v>
      </c>
      <c r="H28" s="34" t="n">
        <v>9.973037</v>
      </c>
      <c r="I28" s="35" t="n">
        <v>1.5</v>
      </c>
      <c r="J28" s="36" t="n">
        <f aca="false">MIN(7.5, L28)</f>
        <v>7.5</v>
      </c>
      <c r="K28" s="36" t="n">
        <f aca="false">MAX(0, L28 - 7.5)</f>
        <v>1.231088</v>
      </c>
      <c r="L28" s="37" t="n">
        <f aca="false">M28+N28+O28+P28+V28</f>
        <v>8.731088</v>
      </c>
      <c r="M28" s="37" t="n">
        <v>5.219457</v>
      </c>
      <c r="N28" s="37" t="n">
        <v>2.260272</v>
      </c>
      <c r="O28" s="37" t="n">
        <v>0.178111</v>
      </c>
      <c r="P28" s="38" t="n">
        <v>0.297349</v>
      </c>
      <c r="Q28" s="36" t="n">
        <f aca="false">S28-I28</f>
        <v>7.70386505126953</v>
      </c>
      <c r="R28" s="39" t="n">
        <f aca="false">Q28-7.5</f>
        <v>0.203865051269531</v>
      </c>
      <c r="S28" s="32" t="n">
        <v>9.20386505126953</v>
      </c>
      <c r="T28" s="40" t="n">
        <f aca="false">U28-U27</f>
        <v>-1.60499954223633</v>
      </c>
      <c r="U28" s="41" t="n">
        <v>19.8640003204346</v>
      </c>
      <c r="V28" s="38" t="n">
        <v>0.775899</v>
      </c>
      <c r="W28" s="32"/>
      <c r="X28" s="32"/>
      <c r="Y28" s="30" t="n">
        <v>12.7282152175903</v>
      </c>
      <c r="Z28" s="42" t="n">
        <v>7.90120792388916</v>
      </c>
      <c r="AA28" s="32" t="n">
        <v>7.90125703811646</v>
      </c>
      <c r="AB28" s="40" t="n">
        <f aca="false">AC28-AC27</f>
        <v>-3.04559993743897</v>
      </c>
      <c r="AC28" s="41" t="n">
        <v>15.2461996078491</v>
      </c>
      <c r="AD28" s="43" t="n">
        <v>0.485348552465439</v>
      </c>
      <c r="AE28" s="34" t="n">
        <v>9.37348</v>
      </c>
      <c r="AF28" s="32" t="n">
        <v>5.09743165969849</v>
      </c>
      <c r="AG28" s="32" t="n">
        <v>5.65434789657593</v>
      </c>
      <c r="AH28" s="44" t="n">
        <v>4.409088</v>
      </c>
      <c r="AI28" s="44" t="n">
        <v>2.100657</v>
      </c>
      <c r="AJ28" s="44" t="n">
        <v>0.796997</v>
      </c>
      <c r="AK28" s="44" t="n">
        <v>0.515588</v>
      </c>
      <c r="AL28" s="44" t="n">
        <v>0.39007</v>
      </c>
      <c r="AM28" s="44" t="n">
        <v>0.03588</v>
      </c>
      <c r="AN28" s="41" t="n">
        <v>3.05192995071411</v>
      </c>
      <c r="AO28" s="45" t="n">
        <v>1177.89001464844</v>
      </c>
      <c r="AP28" s="46" t="n">
        <v>3633.47998046875</v>
      </c>
    </row>
    <row r="29" customFormat="false" ht="15" hidden="false" customHeight="false" outlineLevel="0" collapsed="false">
      <c r="A29" s="29" t="n">
        <v>1991</v>
      </c>
      <c r="B29" s="30" t="n">
        <f aca="false">J29+AH29</f>
        <v>11.671588</v>
      </c>
      <c r="C29" s="31" t="n">
        <f aca="false">H29 - (J29 + K29 + AH29)</f>
        <v>0.835179</v>
      </c>
      <c r="D29" s="31" t="n">
        <f aca="false">H29 - 16</f>
        <v>-2.911237</v>
      </c>
      <c r="E29" s="32" t="n">
        <v>1.38481938838959</v>
      </c>
      <c r="F29" s="32" t="n">
        <v>0.00234095798805356</v>
      </c>
      <c r="G29" s="33" t="n">
        <v>2.843793</v>
      </c>
      <c r="H29" s="34" t="n">
        <v>13.088763</v>
      </c>
      <c r="I29" s="35" t="n">
        <v>1.5</v>
      </c>
      <c r="J29" s="36" t="n">
        <f aca="false">MIN(7.5, L29)</f>
        <v>7.5</v>
      </c>
      <c r="K29" s="36" t="n">
        <f aca="false">MAX(0, L29 - 7.5)</f>
        <v>0.581996</v>
      </c>
      <c r="L29" s="37" t="n">
        <f aca="false">M29+N29+O29+P29+V29</f>
        <v>8.081996</v>
      </c>
      <c r="M29" s="37" t="n">
        <v>5.005595</v>
      </c>
      <c r="N29" s="37" t="n">
        <v>1.86436</v>
      </c>
      <c r="O29" s="37" t="n">
        <v>0.180224</v>
      </c>
      <c r="P29" s="38" t="n">
        <v>0.291115</v>
      </c>
      <c r="Q29" s="36" t="n">
        <f aca="false">S29-I29</f>
        <v>7.45454406738281</v>
      </c>
      <c r="R29" s="39" t="n">
        <f aca="false">Q29-7.5</f>
        <v>-0.0454559326171875</v>
      </c>
      <c r="S29" s="32" t="n">
        <v>8.95454406738281</v>
      </c>
      <c r="T29" s="40" t="n">
        <f aca="false">U29-U28</f>
        <v>-0.57600021362305</v>
      </c>
      <c r="U29" s="41" t="n">
        <v>19.2880001068115</v>
      </c>
      <c r="V29" s="38" t="n">
        <v>0.740702</v>
      </c>
      <c r="W29" s="32"/>
      <c r="X29" s="32"/>
      <c r="Y29" s="30" t="n">
        <v>12.7818174362183</v>
      </c>
      <c r="Z29" s="42" t="n">
        <v>8.38414096832275</v>
      </c>
      <c r="AA29" s="32" t="n">
        <v>8.38418865203857</v>
      </c>
      <c r="AB29" s="40" t="n">
        <f aca="false">AC29-AC28</f>
        <v>-0.994699478149409</v>
      </c>
      <c r="AC29" s="41" t="n">
        <v>14.2515001296997</v>
      </c>
      <c r="AD29" s="43" t="n">
        <v>0.443290680646896</v>
      </c>
      <c r="AE29" s="34" t="n">
        <v>12.330508</v>
      </c>
      <c r="AF29" s="32" t="n">
        <v>7.75315809249878</v>
      </c>
      <c r="AG29" s="32" t="n">
        <v>8.84701633453369</v>
      </c>
      <c r="AH29" s="44" t="n">
        <v>4.171588</v>
      </c>
      <c r="AI29" s="44" t="n">
        <v>1.867946</v>
      </c>
      <c r="AJ29" s="44" t="n">
        <v>0.856616</v>
      </c>
      <c r="AK29" s="44" t="n">
        <v>0.550433</v>
      </c>
      <c r="AL29" s="44" t="n">
        <v>0.328658</v>
      </c>
      <c r="AM29" s="44" t="n">
        <v>0.034499</v>
      </c>
      <c r="AN29" s="41" t="n">
        <v>3.33089995384216</v>
      </c>
      <c r="AO29" s="45" t="n">
        <v>1173.43994140625</v>
      </c>
      <c r="AP29" s="46" t="n">
        <v>3624.55004882812</v>
      </c>
    </row>
    <row r="30" customFormat="false" ht="15" hidden="false" customHeight="false" outlineLevel="0" collapsed="false">
      <c r="A30" s="29" t="n">
        <v>1992</v>
      </c>
      <c r="B30" s="30" t="n">
        <f aca="false">J30+AH30</f>
        <v>11.360521</v>
      </c>
      <c r="C30" s="31" t="n">
        <f aca="false">H30 - (J30 + K30 + AH30)</f>
        <v>0.774412</v>
      </c>
      <c r="D30" s="31" t="n">
        <f aca="false">H30 - 16</f>
        <v>-3.770203</v>
      </c>
      <c r="E30" s="32" t="n">
        <v>1.45165395736694</v>
      </c>
      <c r="F30" s="32" t="n">
        <v>0.184149608016014</v>
      </c>
      <c r="G30" s="33" t="n">
        <v>3.027252</v>
      </c>
      <c r="H30" s="34" t="n">
        <v>12.229797</v>
      </c>
      <c r="I30" s="35" t="n">
        <v>1.5</v>
      </c>
      <c r="J30" s="36" t="n">
        <f aca="false">MIN(7.5, L30)</f>
        <v>7.5</v>
      </c>
      <c r="K30" s="36" t="n">
        <f aca="false">MAX(0, L30 - 7.5)</f>
        <v>0.0948640000000003</v>
      </c>
      <c r="L30" s="37" t="n">
        <f aca="false">M30+N30+O30+P30+V30</f>
        <v>7.594864</v>
      </c>
      <c r="M30" s="37" t="n">
        <v>4.546192</v>
      </c>
      <c r="N30" s="37" t="n">
        <v>1.906071</v>
      </c>
      <c r="O30" s="37" t="n">
        <v>0.177551</v>
      </c>
      <c r="P30" s="38" t="n">
        <v>0.270272</v>
      </c>
      <c r="Q30" s="36" t="n">
        <f aca="false">S30-I30</f>
        <v>6.32684803009033</v>
      </c>
      <c r="R30" s="39" t="n">
        <f aca="false">Q30-7.5</f>
        <v>-1.17315196990967</v>
      </c>
      <c r="S30" s="32" t="n">
        <v>7.82684803009033</v>
      </c>
      <c r="T30" s="40" t="n">
        <f aca="false">U30-U29</f>
        <v>0.440999984741211</v>
      </c>
      <c r="U30" s="41" t="n">
        <v>19.7290000915527</v>
      </c>
      <c r="V30" s="38" t="n">
        <v>0.694778</v>
      </c>
      <c r="W30" s="32"/>
      <c r="X30" s="32"/>
      <c r="Y30" s="30" t="n">
        <v>12.6805391311646</v>
      </c>
      <c r="Z30" s="42" t="n">
        <v>8.00375270843506</v>
      </c>
      <c r="AA30" s="32" t="n">
        <v>8.00380420684814</v>
      </c>
      <c r="AB30" s="40" t="n">
        <f aca="false">AC30-AC29</f>
        <v>-0.917099952697761</v>
      </c>
      <c r="AC30" s="41" t="n">
        <v>13.334400177002</v>
      </c>
      <c r="AD30" s="43" t="n">
        <v>0.426063597202301</v>
      </c>
      <c r="AE30" s="34" t="n">
        <v>10.956884</v>
      </c>
      <c r="AF30" s="32" t="n">
        <v>7.43938827514648</v>
      </c>
      <c r="AG30" s="32" t="n">
        <v>7.0971245765686</v>
      </c>
      <c r="AH30" s="44" t="n">
        <v>3.860521</v>
      </c>
      <c r="AI30" s="44" t="n">
        <v>1.661152</v>
      </c>
      <c r="AJ30" s="44" t="n">
        <v>0.816299</v>
      </c>
      <c r="AK30" s="44" t="n">
        <v>0.54289</v>
      </c>
      <c r="AL30" s="44" t="n">
        <v>0.289518</v>
      </c>
      <c r="AM30" s="44" t="n">
        <v>0.036943</v>
      </c>
      <c r="AN30" s="41" t="n">
        <v>3.0168399810791</v>
      </c>
      <c r="AO30" s="45" t="n">
        <v>1176.85998535156</v>
      </c>
      <c r="AP30" s="46" t="n">
        <v>3615.90991210937</v>
      </c>
    </row>
    <row r="31" customFormat="false" ht="15" hidden="false" customHeight="false" outlineLevel="0" collapsed="false">
      <c r="A31" s="29" t="n">
        <v>1993</v>
      </c>
      <c r="B31" s="30" t="n">
        <f aca="false">J31+AH31</f>
        <v>11.620825</v>
      </c>
      <c r="C31" s="31" t="n">
        <f aca="false">H31 - (J31 + K31 + AH31)</f>
        <v>8.981024</v>
      </c>
      <c r="D31" s="31" t="n">
        <f aca="false">H31 - 16</f>
        <v>5.35594</v>
      </c>
      <c r="E31" s="32" t="n">
        <v>5.07551288604736</v>
      </c>
      <c r="F31" s="32" t="n">
        <v>4.73173189163208</v>
      </c>
      <c r="G31" s="33" t="n">
        <v>2.721953</v>
      </c>
      <c r="H31" s="34" t="n">
        <v>21.35594</v>
      </c>
      <c r="I31" s="35" t="n">
        <v>1.5</v>
      </c>
      <c r="J31" s="36" t="n">
        <f aca="false">MIN(7.5, L31)</f>
        <v>7.5</v>
      </c>
      <c r="K31" s="36" t="n">
        <f aca="false">MAX(0, L31 - 7.5)</f>
        <v>0.754091000000001</v>
      </c>
      <c r="L31" s="37" t="n">
        <f aca="false">M31+N31+O31+P31+V31</f>
        <v>8.254091</v>
      </c>
      <c r="M31" s="37" t="n">
        <v>4.742028</v>
      </c>
      <c r="N31" s="37" t="n">
        <v>2.246695</v>
      </c>
      <c r="O31" s="37" t="n">
        <v>0.204402</v>
      </c>
      <c r="P31" s="38" t="n">
        <v>0.277611</v>
      </c>
      <c r="Q31" s="36" t="n">
        <f aca="false">S31-I31</f>
        <v>5.93999433517456</v>
      </c>
      <c r="R31" s="39" t="n">
        <f aca="false">Q31-7.5</f>
        <v>-1.56000566482544</v>
      </c>
      <c r="S31" s="32" t="n">
        <v>7.43999433517456</v>
      </c>
      <c r="T31" s="40" t="n">
        <f aca="false">U31-U30</f>
        <v>1.5949993133545</v>
      </c>
      <c r="U31" s="41" t="n">
        <v>21.3239994049072</v>
      </c>
      <c r="V31" s="38" t="n">
        <v>0.783355</v>
      </c>
      <c r="W31" s="32"/>
      <c r="X31" s="32"/>
      <c r="Y31" s="30" t="n">
        <v>11.5868787765503</v>
      </c>
      <c r="Z31" s="42" t="n">
        <v>8.24633026123047</v>
      </c>
      <c r="AA31" s="32" t="n">
        <v>8.24637985229492</v>
      </c>
      <c r="AB31" s="40" t="n">
        <f aca="false">AC31-AC30</f>
        <v>5.0679988861084</v>
      </c>
      <c r="AC31" s="41" t="n">
        <v>18.4023990631104</v>
      </c>
      <c r="AD31" s="43" t="n">
        <v>0.516424596309662</v>
      </c>
      <c r="AE31" s="34" t="n">
        <v>18.824576</v>
      </c>
      <c r="AF31" s="32" t="n">
        <v>14.2362985610962</v>
      </c>
      <c r="AG31" s="32" t="n">
        <v>14.7283954620361</v>
      </c>
      <c r="AH31" s="44" t="n">
        <v>4.120825</v>
      </c>
      <c r="AI31" s="44" t="n">
        <v>1.7861</v>
      </c>
      <c r="AJ31" s="44" t="n">
        <v>0.859468</v>
      </c>
      <c r="AK31" s="44" t="n">
        <v>0.499625</v>
      </c>
      <c r="AL31" s="44" t="n">
        <v>0.333378</v>
      </c>
      <c r="AM31" s="44" t="n">
        <v>0.035991</v>
      </c>
      <c r="AN31" s="41" t="n">
        <v>3.32015991210937</v>
      </c>
      <c r="AO31" s="45" t="n">
        <v>1188.75</v>
      </c>
      <c r="AP31" s="46" t="n">
        <v>3659.31005859375</v>
      </c>
    </row>
    <row r="32" customFormat="false" ht="15" hidden="false" customHeight="false" outlineLevel="0" collapsed="false">
      <c r="A32" s="29" t="n">
        <v>1994</v>
      </c>
      <c r="B32" s="30" t="n">
        <f aca="false">J32+AH32</f>
        <v>11.946529</v>
      </c>
      <c r="C32" s="31" t="n">
        <f aca="false">H32 - (J32 + K32 + AH32)</f>
        <v>-2.029132</v>
      </c>
      <c r="D32" s="31" t="n">
        <f aca="false">H32 - 16</f>
        <v>-4.944714</v>
      </c>
      <c r="E32" s="32" t="n">
        <v>1.39800333976746</v>
      </c>
      <c r="F32" s="32" t="n">
        <v>0.0643164440989494</v>
      </c>
      <c r="G32" s="33" t="n">
        <v>2.910038</v>
      </c>
      <c r="H32" s="34" t="n">
        <v>11.055286</v>
      </c>
      <c r="I32" s="35" t="n">
        <v>1.5</v>
      </c>
      <c r="J32" s="36" t="n">
        <f aca="false">MIN(7.5, L32)</f>
        <v>7.5</v>
      </c>
      <c r="K32" s="36" t="n">
        <f aca="false">MAX(0, L32 - 7.5)</f>
        <v>1.137889</v>
      </c>
      <c r="L32" s="37" t="n">
        <f aca="false">M32+N32+O32+P32+V32</f>
        <v>8.637889</v>
      </c>
      <c r="M32" s="37" t="n">
        <v>5.1694</v>
      </c>
      <c r="N32" s="37" t="n">
        <v>2.15241</v>
      </c>
      <c r="O32" s="37" t="n">
        <v>0.227542</v>
      </c>
      <c r="P32" s="38" t="n">
        <v>0.298677</v>
      </c>
      <c r="Q32" s="36" t="n">
        <f aca="false">S32-I32</f>
        <v>7.85329818725586</v>
      </c>
      <c r="R32" s="39" t="n">
        <f aca="false">Q32-7.5</f>
        <v>0.353298187255859</v>
      </c>
      <c r="S32" s="32" t="n">
        <v>9.35329818725586</v>
      </c>
      <c r="T32" s="40" t="n">
        <f aca="false">U32-U31</f>
        <v>-1.63939857482911</v>
      </c>
      <c r="U32" s="41" t="n">
        <v>19.6846008300781</v>
      </c>
      <c r="V32" s="38" t="n">
        <v>0.78986</v>
      </c>
      <c r="W32" s="32"/>
      <c r="X32" s="32"/>
      <c r="Y32" s="30" t="n">
        <v>10.352689743042</v>
      </c>
      <c r="Z32" s="42" t="n">
        <v>8.03201675415039</v>
      </c>
      <c r="AA32" s="32" t="n">
        <v>8.03206539154053</v>
      </c>
      <c r="AB32" s="40" t="n">
        <f aca="false">AC32-AC31</f>
        <v>-1.18169975280762</v>
      </c>
      <c r="AC32" s="41" t="n">
        <v>17.2206993103027</v>
      </c>
      <c r="AD32" s="43" t="n">
        <v>0.527433216571808</v>
      </c>
      <c r="AE32" s="34" t="n">
        <v>10.616817</v>
      </c>
      <c r="AF32" s="32" t="n">
        <v>7.28322458267212</v>
      </c>
      <c r="AG32" s="32" t="n">
        <v>6.65908432006836</v>
      </c>
      <c r="AH32" s="44" t="n">
        <v>4.446529</v>
      </c>
      <c r="AI32" s="44" t="n">
        <v>1.999189</v>
      </c>
      <c r="AJ32" s="44" t="n">
        <v>0.870979</v>
      </c>
      <c r="AK32" s="44" t="n">
        <v>0.613003</v>
      </c>
      <c r="AL32" s="44" t="n">
        <v>0.314722</v>
      </c>
      <c r="AM32" s="44" t="n">
        <v>0.036387</v>
      </c>
      <c r="AN32" s="41" t="n">
        <v>2.83800005912781</v>
      </c>
      <c r="AO32" s="45" t="n">
        <v>1176.52001953125</v>
      </c>
      <c r="AP32" s="46" t="n">
        <v>3650.0400390625</v>
      </c>
    </row>
    <row r="33" customFormat="false" ht="15" hidden="false" customHeight="false" outlineLevel="0" collapsed="false">
      <c r="A33" s="29" t="n">
        <v>1995</v>
      </c>
      <c r="B33" s="30" t="n">
        <f aca="false">J33+AH33</f>
        <v>11.46224</v>
      </c>
      <c r="C33" s="31" t="n">
        <f aca="false">H33 - (J33 + K33 + AH33)</f>
        <v>8.92534</v>
      </c>
      <c r="D33" s="31" t="n">
        <f aca="false">H33 - 16</f>
        <v>5.332581</v>
      </c>
      <c r="E33" s="32" t="n">
        <v>1.59366965293884</v>
      </c>
      <c r="F33" s="32" t="n">
        <v>0.527845084667206</v>
      </c>
      <c r="G33" s="33" t="n">
        <v>3.389124</v>
      </c>
      <c r="H33" s="34" t="n">
        <v>21.332581</v>
      </c>
      <c r="I33" s="35" t="n">
        <v>1.500001</v>
      </c>
      <c r="J33" s="36" t="n">
        <f aca="false">MIN(7.5, L33)</f>
        <v>7.5</v>
      </c>
      <c r="K33" s="36" t="n">
        <f aca="false">MAX(0, L33 - 7.5)</f>
        <v>0.945001000000001</v>
      </c>
      <c r="L33" s="37" t="n">
        <f aca="false">M33+N33+O33+P33+V33</f>
        <v>8.445001</v>
      </c>
      <c r="M33" s="37" t="n">
        <v>4.92548</v>
      </c>
      <c r="N33" s="37" t="n">
        <v>2.221346</v>
      </c>
      <c r="O33" s="37" t="n">
        <v>0.217439</v>
      </c>
      <c r="P33" s="38" t="n">
        <v>0.297328</v>
      </c>
      <c r="Q33" s="36" t="n">
        <f aca="false">S33-I33</f>
        <v>7.04688162939453</v>
      </c>
      <c r="R33" s="39" t="n">
        <f aca="false">Q33-7.5</f>
        <v>-0.453118370605469</v>
      </c>
      <c r="S33" s="32" t="n">
        <v>8.54688262939453</v>
      </c>
      <c r="T33" s="40" t="n">
        <f aca="false">U33-U32</f>
        <v>1.94029998779297</v>
      </c>
      <c r="U33" s="41" t="n">
        <v>21.6249008178711</v>
      </c>
      <c r="V33" s="38" t="n">
        <v>0.783408</v>
      </c>
      <c r="W33" s="32"/>
      <c r="X33" s="32"/>
      <c r="Y33" s="30" t="n">
        <v>9.68447017669678</v>
      </c>
      <c r="Z33" s="42" t="n">
        <v>10.2051944732666</v>
      </c>
      <c r="AA33" s="32" t="n">
        <v>10.2052583694458</v>
      </c>
      <c r="AB33" s="40" t="n">
        <f aca="false">AC33-AC32</f>
        <v>4.17170143127442</v>
      </c>
      <c r="AC33" s="41" t="n">
        <v>21.3924007415771</v>
      </c>
      <c r="AD33" s="43" t="n">
        <v>0.596923351287842</v>
      </c>
      <c r="AE33" s="34" t="n">
        <v>19.92173</v>
      </c>
      <c r="AF33" s="32" t="n">
        <v>15.3075733184815</v>
      </c>
      <c r="AG33" s="32" t="n">
        <v>16.1350841522217</v>
      </c>
      <c r="AH33" s="44" t="n">
        <v>3.96224</v>
      </c>
      <c r="AI33" s="44" t="n">
        <v>1.645011</v>
      </c>
      <c r="AJ33" s="44" t="n">
        <v>0.840934</v>
      </c>
      <c r="AK33" s="44" t="n">
        <v>0.426754</v>
      </c>
      <c r="AL33" s="44" t="n">
        <v>0.327633</v>
      </c>
      <c r="AM33" s="44" t="n">
        <v>0.036272</v>
      </c>
      <c r="AN33" s="41" t="n">
        <v>3.28578996658325</v>
      </c>
      <c r="AO33" s="45" t="n">
        <v>1190.92004394531</v>
      </c>
      <c r="AP33" s="46" t="n">
        <v>3680.919921875</v>
      </c>
    </row>
    <row r="34" customFormat="false" ht="15" hidden="false" customHeight="false" outlineLevel="0" collapsed="false">
      <c r="A34" s="29" t="n">
        <v>1996</v>
      </c>
      <c r="B34" s="30" t="n">
        <f aca="false">J34+AH34</f>
        <v>11.980418</v>
      </c>
      <c r="C34" s="31" t="n">
        <f aca="false">H34 - (J34 + K34 + AH34)</f>
        <v>0.635317999999998</v>
      </c>
      <c r="D34" s="31" t="n">
        <f aca="false">H34 - 16</f>
        <v>-1.445035</v>
      </c>
      <c r="E34" s="32" t="n">
        <v>1.3859281539917</v>
      </c>
      <c r="F34" s="32" t="n">
        <v>0.00941107422113419</v>
      </c>
      <c r="G34" s="33" t="n">
        <v>2.722888</v>
      </c>
      <c r="H34" s="34" t="n">
        <v>14.554965</v>
      </c>
      <c r="I34" s="35" t="n">
        <v>1.500002</v>
      </c>
      <c r="J34" s="36" t="n">
        <f aca="false">MIN(7.5, L34)</f>
        <v>7.5</v>
      </c>
      <c r="K34" s="36" t="n">
        <f aca="false">MAX(0, L34 - 7.5)</f>
        <v>1.939229</v>
      </c>
      <c r="L34" s="37" t="n">
        <f aca="false">M34+N34+O34+P34+V34</f>
        <v>9.439229</v>
      </c>
      <c r="M34" s="37" t="n">
        <v>5.322652</v>
      </c>
      <c r="N34" s="37" t="n">
        <v>2.714754</v>
      </c>
      <c r="O34" s="37" t="n">
        <v>0.249248</v>
      </c>
      <c r="P34" s="38" t="n">
        <v>0.312289</v>
      </c>
      <c r="Q34" s="36" t="n">
        <f aca="false">S34-I34</f>
        <v>8.46563043865967</v>
      </c>
      <c r="R34" s="39" t="n">
        <f aca="false">Q34-7.5</f>
        <v>0.965630438659668</v>
      </c>
      <c r="S34" s="32" t="n">
        <v>9.96563243865967</v>
      </c>
      <c r="T34" s="40" t="n">
        <f aca="false">U34-U33</f>
        <v>0.486700057983398</v>
      </c>
      <c r="U34" s="41" t="n">
        <v>22.1116008758545</v>
      </c>
      <c r="V34" s="38" t="n">
        <v>0.840286</v>
      </c>
      <c r="W34" s="32"/>
      <c r="X34" s="32"/>
      <c r="Y34" s="30" t="n">
        <v>8.92126655578613</v>
      </c>
      <c r="Z34" s="42" t="n">
        <v>11.0601053237915</v>
      </c>
      <c r="AA34" s="32" t="n">
        <v>11.0603733062744</v>
      </c>
      <c r="AB34" s="40" t="n">
        <f aca="false">AC34-AC33</f>
        <v>-0.894500732421879</v>
      </c>
      <c r="AC34" s="41" t="n">
        <v>20.4979000091553</v>
      </c>
      <c r="AD34" s="43" t="n">
        <v>0.611261665821075</v>
      </c>
      <c r="AE34" s="34" t="n">
        <v>14.228045</v>
      </c>
      <c r="AF34" s="32" t="n">
        <v>10.7056016921997</v>
      </c>
      <c r="AG34" s="32" t="n">
        <v>10.4649982452393</v>
      </c>
      <c r="AH34" s="44" t="n">
        <v>4.480418</v>
      </c>
      <c r="AI34" s="44" t="n">
        <v>1.865031</v>
      </c>
      <c r="AJ34" s="44" t="n">
        <v>0.918787</v>
      </c>
      <c r="AK34" s="44" t="n">
        <v>0.650609</v>
      </c>
      <c r="AL34" s="44" t="n">
        <v>0.311144</v>
      </c>
      <c r="AM34" s="44" t="n">
        <v>0.034192</v>
      </c>
      <c r="AN34" s="41" t="n">
        <v>3.24829006195068</v>
      </c>
      <c r="AO34" s="45" t="n">
        <v>1194.38000488281</v>
      </c>
      <c r="AP34" s="46" t="n">
        <v>3674.7099609375</v>
      </c>
    </row>
    <row r="35" customFormat="false" ht="15" hidden="false" customHeight="false" outlineLevel="0" collapsed="false">
      <c r="A35" s="29" t="n">
        <v>1997</v>
      </c>
      <c r="B35" s="30" t="n">
        <f aca="false">J35+AH35</f>
        <v>11.545901</v>
      </c>
      <c r="C35" s="31" t="n">
        <f aca="false">H35 - (J35 + K35 + AH35)</f>
        <v>8.481732</v>
      </c>
      <c r="D35" s="31" t="n">
        <f aca="false">H35 - 16</f>
        <v>6.038502</v>
      </c>
      <c r="E35" s="32" t="n">
        <v>2.75563955307007</v>
      </c>
      <c r="F35" s="32" t="n">
        <v>0.0168237611651421</v>
      </c>
      <c r="G35" s="33" t="n">
        <v>2.119522</v>
      </c>
      <c r="H35" s="34" t="n">
        <v>22.038502</v>
      </c>
      <c r="I35" s="35" t="n">
        <v>1.7</v>
      </c>
      <c r="J35" s="36" t="n">
        <f aca="false">MIN(7.5, L35)</f>
        <v>7.5</v>
      </c>
      <c r="K35" s="36" t="n">
        <f aca="false">MAX(0, L35 - 7.5)</f>
        <v>2.010869</v>
      </c>
      <c r="L35" s="37" t="n">
        <f aca="false">M35+N35+O35+P35+V35</f>
        <v>9.510869</v>
      </c>
      <c r="M35" s="37" t="n">
        <v>5.250119</v>
      </c>
      <c r="N35" s="37" t="n">
        <v>2.853886</v>
      </c>
      <c r="O35" s="37" t="n">
        <v>0.242777</v>
      </c>
      <c r="P35" s="38" t="n">
        <v>0.297027</v>
      </c>
      <c r="Q35" s="36" t="n">
        <f aca="false">S35-I35</f>
        <v>9.98265342712402</v>
      </c>
      <c r="R35" s="39" t="n">
        <f aca="false">Q35-7.5</f>
        <v>2.48265342712402</v>
      </c>
      <c r="S35" s="32" t="n">
        <v>11.682653427124</v>
      </c>
      <c r="T35" s="40" t="n">
        <f aca="false">U35-U34</f>
        <v>2.99300003051758</v>
      </c>
      <c r="U35" s="41" t="n">
        <v>25.1046009063721</v>
      </c>
      <c r="V35" s="38" t="n">
        <v>0.86706</v>
      </c>
      <c r="W35" s="32"/>
      <c r="X35" s="32"/>
      <c r="Y35" s="30" t="n">
        <v>9.29726696014404</v>
      </c>
      <c r="Z35" s="42" t="n">
        <v>15.2745380401611</v>
      </c>
      <c r="AA35" s="32" t="n">
        <v>15.2893953323364</v>
      </c>
      <c r="AB35" s="40" t="n">
        <f aca="false">AC35-AC34</f>
        <v>1.09720039367676</v>
      </c>
      <c r="AC35" s="41" t="n">
        <v>21.595100402832</v>
      </c>
      <c r="AD35" s="43" t="n">
        <v>0.627490699291229</v>
      </c>
      <c r="AE35" s="34" t="n">
        <v>21.655579</v>
      </c>
      <c r="AF35" s="32" t="n">
        <v>17.1018753051758</v>
      </c>
      <c r="AG35" s="32" t="n">
        <v>17.7216835021973</v>
      </c>
      <c r="AH35" s="44" t="n">
        <v>4.045901</v>
      </c>
      <c r="AI35" s="44" t="n">
        <v>1.596736</v>
      </c>
      <c r="AJ35" s="44" t="n">
        <v>0.781203</v>
      </c>
      <c r="AK35" s="44" t="n">
        <v>0.546134</v>
      </c>
      <c r="AL35" s="44" t="n">
        <v>0.368195</v>
      </c>
      <c r="AM35" s="44" t="n">
        <v>0.034319</v>
      </c>
      <c r="AN35" s="41" t="n">
        <v>3.32323002815247</v>
      </c>
      <c r="AO35" s="45" t="n">
        <v>1214.64001464844</v>
      </c>
      <c r="AP35" s="46" t="n">
        <v>3682.30004882812</v>
      </c>
    </row>
    <row r="36" customFormat="false" ht="15" hidden="false" customHeight="false" outlineLevel="0" collapsed="false">
      <c r="A36" s="29" t="n">
        <v>1998</v>
      </c>
      <c r="B36" s="30" t="n">
        <f aca="false">J36+AH36</f>
        <v>11.714217</v>
      </c>
      <c r="C36" s="31" t="n">
        <f aca="false">H36 - (J36 + K36 + AH36)</f>
        <v>4.199626</v>
      </c>
      <c r="D36" s="31" t="n">
        <f aca="false">H36 - 16</f>
        <v>1.414778</v>
      </c>
      <c r="E36" s="32" t="n">
        <v>4.58746290206909</v>
      </c>
      <c r="F36" s="32" t="n">
        <v>0.00799500849097967</v>
      </c>
      <c r="G36" s="33" t="n">
        <v>2.445918</v>
      </c>
      <c r="H36" s="34" t="n">
        <v>17.414778</v>
      </c>
      <c r="I36" s="35" t="n">
        <v>1.7</v>
      </c>
      <c r="J36" s="36" t="n">
        <f aca="false">MIN(7.5, L36)</f>
        <v>7.5</v>
      </c>
      <c r="K36" s="36" t="n">
        <f aca="false">MAX(0, L36 - 7.5)</f>
        <v>1.500935</v>
      </c>
      <c r="L36" s="37" t="n">
        <f aca="false">M36+N36+O36+P36+V36</f>
        <v>9.000935</v>
      </c>
      <c r="M36" s="37" t="n">
        <v>5.045228</v>
      </c>
      <c r="N36" s="37" t="n">
        <v>2.566707</v>
      </c>
      <c r="O36" s="37" t="n">
        <v>0.245303</v>
      </c>
      <c r="P36" s="38" t="n">
        <v>0.284743</v>
      </c>
      <c r="Q36" s="36" t="n">
        <f aca="false">S36-I36</f>
        <v>11.0809734344482</v>
      </c>
      <c r="R36" s="39" t="n">
        <f aca="false">Q36-7.5</f>
        <v>3.58097343444824</v>
      </c>
      <c r="S36" s="32" t="n">
        <v>12.7809734344482</v>
      </c>
      <c r="T36" s="40" t="n">
        <f aca="false">U36-U35</f>
        <v>-0.323501586914059</v>
      </c>
      <c r="U36" s="41" t="n">
        <v>24.781099319458</v>
      </c>
      <c r="V36" s="38" t="n">
        <v>0.858954</v>
      </c>
      <c r="W36" s="32"/>
      <c r="X36" s="32"/>
      <c r="Y36" s="30" t="n">
        <v>9.75768566131592</v>
      </c>
      <c r="Z36" s="42" t="n">
        <v>12.4524526596069</v>
      </c>
      <c r="AA36" s="32" t="n">
        <v>12.4544582366943</v>
      </c>
      <c r="AB36" s="40" t="n">
        <f aca="false">AC36-AC35</f>
        <v>0.0590000152587891</v>
      </c>
      <c r="AC36" s="41" t="n">
        <v>21.6541004180908</v>
      </c>
      <c r="AD36" s="43" t="n">
        <v>0.639213144779205</v>
      </c>
      <c r="AE36" s="34" t="n">
        <v>16.694927</v>
      </c>
      <c r="AF36" s="32" t="n">
        <v>13.1573495864868</v>
      </c>
      <c r="AG36" s="32" t="n">
        <v>13.1966886520386</v>
      </c>
      <c r="AH36" s="44" t="n">
        <v>4.214217</v>
      </c>
      <c r="AI36" s="44" t="n">
        <v>1.769526</v>
      </c>
      <c r="AJ36" s="44" t="n">
        <v>0.82216</v>
      </c>
      <c r="AK36" s="44" t="n">
        <v>0.498078</v>
      </c>
      <c r="AL36" s="44" t="n">
        <v>0.356141</v>
      </c>
      <c r="AM36" s="44" t="n">
        <v>0.037106</v>
      </c>
      <c r="AN36" s="41" t="n">
        <v>3.39984011650085</v>
      </c>
      <c r="AO36" s="45" t="n">
        <v>1212.53002929688</v>
      </c>
      <c r="AP36" s="46" t="n">
        <v>3682.69995117187</v>
      </c>
    </row>
    <row r="37" customFormat="false" ht="15" hidden="false" customHeight="false" outlineLevel="0" collapsed="false">
      <c r="A37" s="29" t="n">
        <v>1999</v>
      </c>
      <c r="B37" s="30" t="n">
        <f aca="false">J37+AH37</f>
        <v>11.99286</v>
      </c>
      <c r="C37" s="31" t="n">
        <f aca="false">H37 - (J37 + K37 + AH37)</f>
        <v>2.470898</v>
      </c>
      <c r="D37" s="31" t="n">
        <f aca="false">H37 - 16</f>
        <v>0.377268000000001</v>
      </c>
      <c r="E37" s="32" t="n">
        <v>2.75950717926025</v>
      </c>
      <c r="F37" s="32" t="n">
        <v>0.00701450416818261</v>
      </c>
      <c r="G37" s="33" t="n">
        <v>2.057892</v>
      </c>
      <c r="H37" s="34" t="n">
        <v>16.377268</v>
      </c>
      <c r="I37" s="35" t="n">
        <v>1.7</v>
      </c>
      <c r="J37" s="36" t="n">
        <f aca="false">MIN(7.5, L37)</f>
        <v>7.5</v>
      </c>
      <c r="K37" s="36" t="n">
        <f aca="false">MAX(0, L37 - 7.5)</f>
        <v>1.91351</v>
      </c>
      <c r="L37" s="37" t="n">
        <f aca="false">M37+N37+O37+P37+V37</f>
        <v>9.41351</v>
      </c>
      <c r="M37" s="37" t="n">
        <v>5.19438</v>
      </c>
      <c r="N37" s="37" t="n">
        <v>2.72796</v>
      </c>
      <c r="O37" s="37" t="n">
        <v>0.29113</v>
      </c>
      <c r="P37" s="38" t="n">
        <v>0.306928</v>
      </c>
      <c r="Q37" s="36" t="n">
        <f aca="false">S37-I37</f>
        <v>9.32852821350098</v>
      </c>
      <c r="R37" s="39" t="n">
        <f aca="false">Q37-7.5</f>
        <v>1.82852821350098</v>
      </c>
      <c r="S37" s="32" t="n">
        <v>11.028528213501</v>
      </c>
      <c r="T37" s="40" t="n">
        <f aca="false">U37-U36</f>
        <v>0.215700149536129</v>
      </c>
      <c r="U37" s="41" t="n">
        <v>24.9967994689941</v>
      </c>
      <c r="V37" s="38" t="n">
        <v>0.893112</v>
      </c>
      <c r="W37" s="32"/>
      <c r="X37" s="32"/>
      <c r="Y37" s="30" t="n">
        <v>10.1434116363525</v>
      </c>
      <c r="Z37" s="42" t="n">
        <v>11.8743743896484</v>
      </c>
      <c r="AA37" s="32" t="n">
        <v>11.7098817825317</v>
      </c>
      <c r="AB37" s="40" t="n">
        <f aca="false">AC37-AC36</f>
        <v>-0.210500717163089</v>
      </c>
      <c r="AC37" s="41" t="n">
        <v>21.4435997009277</v>
      </c>
      <c r="AD37" s="43" t="n">
        <v>0.6393141746521</v>
      </c>
      <c r="AE37" s="34" t="n">
        <v>15.865208</v>
      </c>
      <c r="AF37" s="32" t="n">
        <v>12.1219511032104</v>
      </c>
      <c r="AG37" s="32" t="n">
        <v>12.2272472381592</v>
      </c>
      <c r="AH37" s="44" t="n">
        <v>4.49286</v>
      </c>
      <c r="AI37" s="44" t="n">
        <v>1.787598</v>
      </c>
      <c r="AJ37" s="44" t="n">
        <v>0.925522</v>
      </c>
      <c r="AK37" s="44" t="n">
        <v>0.64931</v>
      </c>
      <c r="AL37" s="44" t="n">
        <v>0.361949</v>
      </c>
      <c r="AM37" s="44" t="n">
        <v>0.038357</v>
      </c>
      <c r="AN37" s="41" t="n">
        <v>3.26908993721008</v>
      </c>
      <c r="AO37" s="45" t="n">
        <v>1213.93994140625</v>
      </c>
      <c r="AP37" s="46" t="n">
        <v>3681.27001953125</v>
      </c>
    </row>
    <row r="38" customFormat="false" ht="15" hidden="false" customHeight="false" outlineLevel="0" collapsed="false">
      <c r="A38" s="29" t="n">
        <v>2000</v>
      </c>
      <c r="B38" s="30" t="n">
        <f aca="false">J38+AH38</f>
        <v>12.279726</v>
      </c>
      <c r="C38" s="31" t="n">
        <f aca="false">H38 - (J38 + K38 + AH38)</f>
        <v>-3.439398</v>
      </c>
      <c r="D38" s="31" t="n">
        <f aca="false">H38 - 16</f>
        <v>-5.188022</v>
      </c>
      <c r="E38" s="32" t="n">
        <v>1.89878511428833</v>
      </c>
      <c r="F38" s="32" t="n">
        <v>0.00658280262723565</v>
      </c>
      <c r="G38" s="33" t="n">
        <v>1.867955</v>
      </c>
      <c r="H38" s="34" t="n">
        <v>10.811978</v>
      </c>
      <c r="I38" s="35" t="n">
        <v>1.7</v>
      </c>
      <c r="J38" s="36" t="n">
        <f aca="false">MIN(7.5, L38)</f>
        <v>7.5</v>
      </c>
      <c r="K38" s="36" t="n">
        <f aca="false">MAX(0, L38 - 7.5)</f>
        <v>1.97165</v>
      </c>
      <c r="L38" s="37" t="n">
        <f aca="false">M38+N38+O38+P38+V38</f>
        <v>9.47165</v>
      </c>
      <c r="M38" s="37" t="n">
        <v>5.162211</v>
      </c>
      <c r="N38" s="37" t="n">
        <v>2.802758</v>
      </c>
      <c r="O38" s="37" t="n">
        <v>0.321984</v>
      </c>
      <c r="P38" s="38" t="n">
        <v>0.308391</v>
      </c>
      <c r="Q38" s="36" t="n">
        <f aca="false">S38-I38</f>
        <v>8.97525386810303</v>
      </c>
      <c r="R38" s="39" t="n">
        <f aca="false">Q38-7.5</f>
        <v>1.47525386810303</v>
      </c>
      <c r="S38" s="32" t="n">
        <v>10.675253868103</v>
      </c>
      <c r="T38" s="40" t="n">
        <f aca="false">U38-U37</f>
        <v>-2.63859939575195</v>
      </c>
      <c r="U38" s="41" t="n">
        <v>22.3582000732422</v>
      </c>
      <c r="V38" s="38" t="n">
        <v>0.876306</v>
      </c>
      <c r="W38" s="32"/>
      <c r="X38" s="32"/>
      <c r="Y38" s="30" t="n">
        <v>10.2188520431519</v>
      </c>
      <c r="Z38" s="42" t="n">
        <v>8.65561676025391</v>
      </c>
      <c r="AA38" s="32" t="n">
        <v>8.493088722229</v>
      </c>
      <c r="AB38" s="40" t="n">
        <f aca="false">AC38-AC37</f>
        <v>-1.62039947509765</v>
      </c>
      <c r="AC38" s="41" t="n">
        <v>19.8232002258301</v>
      </c>
      <c r="AD38" s="43" t="n">
        <v>0.604421257972717</v>
      </c>
      <c r="AE38" s="34" t="n">
        <v>10.551961</v>
      </c>
      <c r="AF38" s="32" t="n">
        <v>7.3474555015564</v>
      </c>
      <c r="AG38" s="32" t="n">
        <v>6.78629016876221</v>
      </c>
      <c r="AH38" s="44" t="n">
        <v>4.779726</v>
      </c>
      <c r="AI38" s="44" t="n">
        <v>2.182388</v>
      </c>
      <c r="AJ38" s="44" t="n">
        <v>0.965054</v>
      </c>
      <c r="AK38" s="44" t="n">
        <v>0.600009</v>
      </c>
      <c r="AL38" s="44" t="n">
        <v>0.302588</v>
      </c>
      <c r="AM38" s="44" t="n">
        <v>0.039865</v>
      </c>
      <c r="AN38" s="41" t="n">
        <v>2.99127006530762</v>
      </c>
      <c r="AO38" s="45" t="n">
        <v>1196.11999511719</v>
      </c>
      <c r="AP38" s="46" t="n">
        <v>3669.88989257813</v>
      </c>
    </row>
    <row r="39" customFormat="false" ht="15" hidden="false" customHeight="false" outlineLevel="0" collapsed="false">
      <c r="A39" s="29" t="n">
        <v>2001</v>
      </c>
      <c r="B39" s="30" t="n">
        <f aca="false">J39+AH39</f>
        <v>12.440381</v>
      </c>
      <c r="C39" s="31" t="n">
        <f aca="false">H39 - (J39 + K39 + AH39)</f>
        <v>-3.268434</v>
      </c>
      <c r="D39" s="31" t="n">
        <f aca="false">H39 - 16</f>
        <v>-4.831685</v>
      </c>
      <c r="E39" s="32" t="n">
        <v>1.56636929512024</v>
      </c>
      <c r="F39" s="32" t="n">
        <v>0.00695918360725045</v>
      </c>
      <c r="G39" s="33" t="n">
        <v>1.962025</v>
      </c>
      <c r="H39" s="34" t="n">
        <v>11.168315</v>
      </c>
      <c r="I39" s="35" t="n">
        <v>1.5</v>
      </c>
      <c r="J39" s="36" t="n">
        <f aca="false">MIN(7.5, L39)</f>
        <v>7.5</v>
      </c>
      <c r="K39" s="36" t="n">
        <f aca="false">MAX(0, L39 - 7.5)</f>
        <v>1.996368</v>
      </c>
      <c r="L39" s="37" t="n">
        <f aca="false">M39+N39+O39+P39+V39</f>
        <v>9.496368</v>
      </c>
      <c r="M39" s="37" t="n">
        <v>5.254718</v>
      </c>
      <c r="N39" s="37" t="n">
        <v>2.841028</v>
      </c>
      <c r="O39" s="37" t="n">
        <v>0.315429</v>
      </c>
      <c r="P39" s="38" t="n">
        <v>0.300628</v>
      </c>
      <c r="Q39" s="36" t="n">
        <f aca="false">S39-I39</f>
        <v>8.70652294158936</v>
      </c>
      <c r="R39" s="39" t="n">
        <f aca="false">Q39-7.5</f>
        <v>1.20652294158936</v>
      </c>
      <c r="S39" s="32" t="n">
        <v>10.2065229415894</v>
      </c>
      <c r="T39" s="40" t="n">
        <f aca="false">U39-U38</f>
        <v>-2.56270027160645</v>
      </c>
      <c r="U39" s="41" t="n">
        <v>19.7954998016357</v>
      </c>
      <c r="V39" s="38" t="n">
        <v>0.784565</v>
      </c>
      <c r="W39" s="32"/>
      <c r="X39" s="32"/>
      <c r="Y39" s="30" t="n">
        <v>10.189507484436</v>
      </c>
      <c r="Z39" s="42" t="n">
        <v>8.09068775177002</v>
      </c>
      <c r="AA39" s="32" t="n">
        <v>8.01095867156982</v>
      </c>
      <c r="AB39" s="40" t="n">
        <f aca="false">AC39-AC38</f>
        <v>-1.82719993591309</v>
      </c>
      <c r="AC39" s="41" t="n">
        <v>17.996000289917</v>
      </c>
      <c r="AD39" s="43" t="n">
        <v>0.557401180267334</v>
      </c>
      <c r="AE39" s="34" t="n">
        <v>10.736502</v>
      </c>
      <c r="AF39" s="32" t="n">
        <v>6.59384441375732</v>
      </c>
      <c r="AG39" s="32" t="n">
        <v>6.68709897994995</v>
      </c>
      <c r="AH39" s="44" t="n">
        <v>4.940381</v>
      </c>
      <c r="AI39" s="44" t="n">
        <v>2.207688</v>
      </c>
      <c r="AJ39" s="44" t="n">
        <v>1.037871</v>
      </c>
      <c r="AK39" s="44" t="n">
        <v>0.647765</v>
      </c>
      <c r="AL39" s="44" t="n">
        <v>0.367808</v>
      </c>
      <c r="AM39" s="44" t="n">
        <v>0.038478</v>
      </c>
      <c r="AN39" s="41" t="n">
        <v>2.87638998031616</v>
      </c>
      <c r="AO39" s="45" t="n">
        <v>1177.36999511719</v>
      </c>
      <c r="AP39" s="46" t="n">
        <v>3656.169921875</v>
      </c>
    </row>
    <row r="40" customFormat="false" ht="15" hidden="false" customHeight="false" outlineLevel="0" collapsed="false">
      <c r="A40" s="29" t="n">
        <v>2002</v>
      </c>
      <c r="B40" s="30" t="n">
        <f aca="false">J40+AH40</f>
        <v>11.491405</v>
      </c>
      <c r="C40" s="31" t="n">
        <f aca="false">H40 - (J40 + K40 + AH40)</f>
        <v>-7.48654</v>
      </c>
      <c r="D40" s="31" t="n">
        <f aca="false">H40 - 16</f>
        <v>-9.788814</v>
      </c>
      <c r="E40" s="32" t="n">
        <v>1.48530542850494</v>
      </c>
      <c r="F40" s="32" t="n">
        <v>0.0131808966398239</v>
      </c>
      <c r="G40" s="33" t="n">
        <v>1.749142</v>
      </c>
      <c r="H40" s="34" t="n">
        <v>6.211186</v>
      </c>
      <c r="I40" s="35" t="n">
        <v>1.5</v>
      </c>
      <c r="J40" s="36" t="n">
        <f aca="false">MIN(7.5, L40)</f>
        <v>7.5</v>
      </c>
      <c r="K40" s="36" t="n">
        <f aca="false">MAX(0, L40 - 7.5)</f>
        <v>2.206321</v>
      </c>
      <c r="L40" s="37" t="n">
        <f aca="false">M40+N40+O40+P40+V40</f>
        <v>9.706321</v>
      </c>
      <c r="M40" s="37" t="n">
        <v>5.365609</v>
      </c>
      <c r="N40" s="37" t="n">
        <v>2.96923</v>
      </c>
      <c r="O40" s="37" t="n">
        <v>0.326718</v>
      </c>
      <c r="P40" s="38" t="n">
        <v>0.313444</v>
      </c>
      <c r="Q40" s="36" t="n">
        <f aca="false">S40-I40</f>
        <v>8.94249534606934</v>
      </c>
      <c r="R40" s="39" t="n">
        <f aca="false">Q40-7.5</f>
        <v>1.44249534606934</v>
      </c>
      <c r="S40" s="32" t="n">
        <v>10.4424953460693</v>
      </c>
      <c r="T40" s="40" t="n">
        <f aca="false">U40-U39</f>
        <v>-3.07780075073242</v>
      </c>
      <c r="U40" s="41" t="n">
        <v>16.7176990509033</v>
      </c>
      <c r="V40" s="38" t="n">
        <v>0.73132</v>
      </c>
      <c r="W40" s="32"/>
      <c r="X40" s="32"/>
      <c r="Y40" s="30" t="n">
        <v>10.1803140640259</v>
      </c>
      <c r="Z40" s="42" t="n">
        <v>7.91181945800781</v>
      </c>
      <c r="AA40" s="32" t="n">
        <v>7.79527950286865</v>
      </c>
      <c r="AB40" s="40" t="n">
        <f aca="false">AC40-AC39</f>
        <v>-4.22220039367676</v>
      </c>
      <c r="AC40" s="41" t="n">
        <v>13.7737998962402</v>
      </c>
      <c r="AD40" s="43" t="n">
        <v>0.455313473939896</v>
      </c>
      <c r="AE40" s="34" t="n">
        <v>6.088144</v>
      </c>
      <c r="AF40" s="32" t="n">
        <v>3.69136381149292</v>
      </c>
      <c r="AG40" s="32" t="n">
        <v>2.79971432685852</v>
      </c>
      <c r="AH40" s="44" t="n">
        <v>3.991405</v>
      </c>
      <c r="AI40" s="44" t="n">
        <v>1.816053</v>
      </c>
      <c r="AJ40" s="44" t="n">
        <v>0.799007</v>
      </c>
      <c r="AK40" s="44" t="n">
        <v>0.524979</v>
      </c>
      <c r="AL40" s="44" t="n">
        <v>0.280791</v>
      </c>
      <c r="AM40" s="44" t="n">
        <v>0.038172</v>
      </c>
      <c r="AN40" s="41" t="n">
        <v>2.6318199634552</v>
      </c>
      <c r="AO40" s="45" t="n">
        <v>1152.13000488281</v>
      </c>
      <c r="AP40" s="46" t="n">
        <v>3620.10009765625</v>
      </c>
    </row>
    <row r="41" customFormat="false" ht="15" hidden="false" customHeight="false" outlineLevel="0" collapsed="false">
      <c r="A41" s="29" t="n">
        <v>2003</v>
      </c>
      <c r="B41" s="30" t="n">
        <f aca="false">J41+AH41</f>
        <v>11.767451</v>
      </c>
      <c r="C41" s="31" t="n">
        <f aca="false">H41 - (J41 + K41 + AH41)</f>
        <v>-1.832538</v>
      </c>
      <c r="D41" s="31" t="n">
        <f aca="false">H41 - 16</f>
        <v>-5.101111</v>
      </c>
      <c r="E41" s="32" t="n">
        <v>1.41764950752258</v>
      </c>
      <c r="F41" s="32" t="n">
        <v>0.00938868708908558</v>
      </c>
      <c r="G41" s="33" t="n">
        <v>1.721778</v>
      </c>
      <c r="H41" s="34" t="n">
        <v>10.898889</v>
      </c>
      <c r="I41" s="35" t="n">
        <v>1.5</v>
      </c>
      <c r="J41" s="36" t="n">
        <f aca="false">MIN(7.5, L41)</f>
        <v>7.5</v>
      </c>
      <c r="K41" s="36" t="n">
        <f aca="false">MAX(0, L41 - 7.5)</f>
        <v>0.963975999999999</v>
      </c>
      <c r="L41" s="37" t="n">
        <f aca="false">M41+N41+O41+P41+V41</f>
        <v>8.463976</v>
      </c>
      <c r="M41" s="37" t="n">
        <v>4.408746</v>
      </c>
      <c r="N41" s="37" t="n">
        <v>2.830599</v>
      </c>
      <c r="O41" s="37" t="n">
        <v>0.298392</v>
      </c>
      <c r="P41" s="38" t="n">
        <v>0.298105</v>
      </c>
      <c r="Q41" s="36" t="n">
        <f aca="false">S41-I41</f>
        <v>7.86561584472656</v>
      </c>
      <c r="R41" s="39" t="n">
        <f aca="false">Q41-7.5</f>
        <v>0.365615844726562</v>
      </c>
      <c r="S41" s="32" t="n">
        <v>9.36561584472656</v>
      </c>
      <c r="T41" s="40" t="n">
        <f aca="false">U41-U40</f>
        <v>-1.41809940338135</v>
      </c>
      <c r="U41" s="41" t="n">
        <v>15.299599647522</v>
      </c>
      <c r="V41" s="38" t="n">
        <v>0.628134</v>
      </c>
      <c r="W41" s="32"/>
      <c r="X41" s="32"/>
      <c r="Y41" s="30" t="n">
        <v>10.1922025680542</v>
      </c>
      <c r="Z41" s="42" t="n">
        <v>8.36521816253662</v>
      </c>
      <c r="AA41" s="32" t="n">
        <v>8.22203063964844</v>
      </c>
      <c r="AB41" s="40" t="n">
        <f aca="false">AC41-AC40</f>
        <v>-2.28699970245361</v>
      </c>
      <c r="AC41" s="41" t="n">
        <v>11.4868001937866</v>
      </c>
      <c r="AD41" s="43" t="n">
        <v>0.376649171113968</v>
      </c>
      <c r="AE41" s="34" t="n">
        <v>10.631983</v>
      </c>
      <c r="AF41" s="32" t="n">
        <v>6.12863826751709</v>
      </c>
      <c r="AG41" s="32" t="n">
        <v>6.21558332443237</v>
      </c>
      <c r="AH41" s="44" t="n">
        <v>4.267451</v>
      </c>
      <c r="AI41" s="44" t="n">
        <v>1.96602</v>
      </c>
      <c r="AJ41" s="44" t="n">
        <v>0.888203</v>
      </c>
      <c r="AK41" s="44" t="n">
        <v>0.570006</v>
      </c>
      <c r="AL41" s="44" t="n">
        <v>0.354579</v>
      </c>
      <c r="AM41" s="44" t="n">
        <v>0.036603</v>
      </c>
      <c r="AN41" s="41" t="n">
        <v>2.60606002807617</v>
      </c>
      <c r="AO41" s="45" t="n">
        <v>1139.11999511719</v>
      </c>
      <c r="AP41" s="46" t="n">
        <v>3597.21997070312</v>
      </c>
    </row>
    <row r="42" customFormat="false" ht="15" hidden="false" customHeight="false" outlineLevel="0" collapsed="false">
      <c r="A42" s="29" t="n">
        <v>2004</v>
      </c>
      <c r="B42" s="30" t="n">
        <f aca="false">J42+AH42</f>
        <v>11.440336</v>
      </c>
      <c r="C42" s="31" t="n">
        <f aca="false">H42 - (J42 + K42 + AH42)</f>
        <v>-1.536013</v>
      </c>
      <c r="D42" s="31" t="n">
        <f aca="false">H42 - 16</f>
        <v>-5.372009</v>
      </c>
      <c r="E42" s="32" t="n">
        <v>1.46199178695679</v>
      </c>
      <c r="F42" s="32" t="n">
        <v>0.0125555796548724</v>
      </c>
      <c r="G42" s="33" t="n">
        <v>1.707569</v>
      </c>
      <c r="H42" s="34" t="n">
        <v>10.627991</v>
      </c>
      <c r="I42" s="35" t="n">
        <v>1.5</v>
      </c>
      <c r="J42" s="36" t="n">
        <f aca="false">MIN(7.5, L42)</f>
        <v>7.5</v>
      </c>
      <c r="K42" s="36" t="n">
        <f aca="false">MAX(0, L42 - 7.5)</f>
        <v>0.723668</v>
      </c>
      <c r="L42" s="37" t="n">
        <f aca="false">M42+N42+O42+P42+V42</f>
        <v>8.223668</v>
      </c>
      <c r="M42" s="37" t="n">
        <v>4.316185</v>
      </c>
      <c r="N42" s="37" t="n">
        <v>2.784645</v>
      </c>
      <c r="O42" s="37" t="n">
        <v>0.283006</v>
      </c>
      <c r="P42" s="38" t="n">
        <v>0.284347</v>
      </c>
      <c r="Q42" s="36" t="n">
        <f aca="false">S42-I42</f>
        <v>7.84504699707031</v>
      </c>
      <c r="R42" s="39" t="n">
        <f aca="false">Q42-7.5</f>
        <v>0.345046997070312</v>
      </c>
      <c r="S42" s="32" t="n">
        <v>9.34504699707031</v>
      </c>
      <c r="T42" s="40" t="n">
        <f aca="false">U42-U41</f>
        <v>-0.944600105285641</v>
      </c>
      <c r="U42" s="41" t="n">
        <v>14.3549995422363</v>
      </c>
      <c r="V42" s="38" t="n">
        <v>0.555485</v>
      </c>
      <c r="W42" s="32"/>
      <c r="X42" s="32"/>
      <c r="Y42" s="30" t="n">
        <v>10.2448320388794</v>
      </c>
      <c r="Z42" s="42" t="n">
        <v>8.55830764770508</v>
      </c>
      <c r="AA42" s="32" t="n">
        <v>8.47256946563721</v>
      </c>
      <c r="AB42" s="40" t="n">
        <f aca="false">AC42-AC41</f>
        <v>-2.82318019866943</v>
      </c>
      <c r="AC42" s="41" t="n">
        <v>8.66361999511719</v>
      </c>
      <c r="AD42" s="43" t="n">
        <v>0.305689424276352</v>
      </c>
      <c r="AE42" s="34" t="n">
        <v>10.073292</v>
      </c>
      <c r="AF42" s="32" t="n">
        <v>5.72924947738647</v>
      </c>
      <c r="AG42" s="32" t="n">
        <v>6.42594337463379</v>
      </c>
      <c r="AH42" s="44" t="n">
        <v>3.940336</v>
      </c>
      <c r="AI42" s="44" t="n">
        <v>1.808912</v>
      </c>
      <c r="AJ42" s="44" t="n">
        <v>0.85251</v>
      </c>
      <c r="AK42" s="44" t="n">
        <v>0.491694</v>
      </c>
      <c r="AL42" s="44" t="n">
        <v>0.367521</v>
      </c>
      <c r="AM42" s="44" t="n">
        <v>0.037157</v>
      </c>
      <c r="AN42" s="41" t="n">
        <v>2.74264001846314</v>
      </c>
      <c r="AO42" s="45" t="n">
        <v>1130.01000976563</v>
      </c>
      <c r="AP42" s="46" t="n">
        <v>3564.419921875</v>
      </c>
    </row>
    <row r="43" customFormat="false" ht="15" hidden="false" customHeight="false" outlineLevel="0" collapsed="false">
      <c r="A43" s="29" t="n">
        <v>2005</v>
      </c>
      <c r="B43" s="30" t="n">
        <f aca="false">J43+AH43</f>
        <v>11.835023</v>
      </c>
      <c r="C43" s="31" t="n">
        <f aca="false">H43 - (J43 + K43 + AH43)</f>
        <v>6.553619</v>
      </c>
      <c r="D43" s="31" t="n">
        <f aca="false">H43 - 16</f>
        <v>2.818754</v>
      </c>
      <c r="E43" s="32" t="n">
        <v>1.48719358444214</v>
      </c>
      <c r="F43" s="32" t="n">
        <v>0.263392269611359</v>
      </c>
      <c r="G43" s="33" t="n">
        <v>2.306021</v>
      </c>
      <c r="H43" s="34" t="n">
        <v>18.818754</v>
      </c>
      <c r="I43" s="35" t="n">
        <v>1.5</v>
      </c>
      <c r="J43" s="36" t="n">
        <f aca="false">MIN(7.5, L43)</f>
        <v>7.5</v>
      </c>
      <c r="K43" s="36" t="n">
        <f aca="false">MAX(0, L43 - 7.5)</f>
        <v>0.430111999999999</v>
      </c>
      <c r="L43" s="37" t="n">
        <f aca="false">M43+N43+O43+P43+V43</f>
        <v>7.930112</v>
      </c>
      <c r="M43" s="37" t="n">
        <v>4.344258</v>
      </c>
      <c r="N43" s="37" t="n">
        <v>2.428469</v>
      </c>
      <c r="O43" s="37" t="n">
        <v>0.291778</v>
      </c>
      <c r="P43" s="38" t="n">
        <v>0.280265</v>
      </c>
      <c r="Q43" s="36" t="n">
        <f aca="false">S43-I43</f>
        <v>6.77485179901123</v>
      </c>
      <c r="R43" s="39" t="n">
        <f aca="false">Q43-7.5</f>
        <v>-0.72514820098877</v>
      </c>
      <c r="S43" s="32" t="n">
        <v>8.27485179901123</v>
      </c>
      <c r="T43" s="40" t="n">
        <f aca="false">U43-U42</f>
        <v>0.776100158691401</v>
      </c>
      <c r="U43" s="41" t="n">
        <v>15.1310997009277</v>
      </c>
      <c r="V43" s="38" t="n">
        <v>0.585342</v>
      </c>
      <c r="W43" s="32"/>
      <c r="X43" s="32"/>
      <c r="Y43" s="30" t="n">
        <v>10.0673456192017</v>
      </c>
      <c r="Z43" s="42" t="n">
        <v>8.43033504486084</v>
      </c>
      <c r="AA43" s="32" t="n">
        <v>8.25158023834229</v>
      </c>
      <c r="AB43" s="40" t="n">
        <f aca="false">AC43-AC42</f>
        <v>2.91267967224121</v>
      </c>
      <c r="AC43" s="41" t="n">
        <v>11.5762996673584</v>
      </c>
      <c r="AD43" s="43" t="n">
        <v>0.342494875192642</v>
      </c>
      <c r="AE43" s="34" t="n">
        <v>16.892824</v>
      </c>
      <c r="AF43" s="32" t="n">
        <v>11.7397985458374</v>
      </c>
      <c r="AG43" s="32" t="n">
        <v>12.7879104614258</v>
      </c>
      <c r="AH43" s="44" t="n">
        <v>4.335023</v>
      </c>
      <c r="AI43" s="44" t="n">
        <v>1.818557</v>
      </c>
      <c r="AJ43" s="44" t="n">
        <v>1.001231</v>
      </c>
      <c r="AK43" s="44" t="n">
        <v>0.607706</v>
      </c>
      <c r="AL43" s="44" t="n">
        <v>0.443187</v>
      </c>
      <c r="AM43" s="44" t="n">
        <v>0.036821</v>
      </c>
      <c r="AN43" s="41" t="n">
        <v>3.08154010772705</v>
      </c>
      <c r="AO43" s="45" t="n">
        <v>1137.52001953125</v>
      </c>
      <c r="AP43" s="46" t="n">
        <v>3598.169921875</v>
      </c>
    </row>
    <row r="44" customFormat="false" ht="15" hidden="false" customHeight="false" outlineLevel="0" collapsed="false">
      <c r="A44" s="29" t="n">
        <v>2006</v>
      </c>
      <c r="B44" s="30" t="n">
        <f aca="false">J44+AH44</f>
        <v>11.733799</v>
      </c>
      <c r="C44" s="31" t="n">
        <f aca="false">H44 - (J44 + K44 + AH44)</f>
        <v>1.16213</v>
      </c>
      <c r="D44" s="31" t="n">
        <f aca="false">H44 - 16</f>
        <v>-2.279032</v>
      </c>
      <c r="E44" s="32" t="n">
        <v>1.40682780742645</v>
      </c>
      <c r="F44" s="32" t="n">
        <v>0.00819057133048773</v>
      </c>
      <c r="G44" s="33" t="n">
        <v>1.726882</v>
      </c>
      <c r="H44" s="34" t="n">
        <v>13.720968</v>
      </c>
      <c r="I44" s="35" t="n">
        <v>1.5</v>
      </c>
      <c r="J44" s="36" t="n">
        <f aca="false">MIN(7.5, L44)</f>
        <v>7.5</v>
      </c>
      <c r="K44" s="36" t="n">
        <f aca="false">MAX(0, L44 - 7.5)</f>
        <v>0.825038999999999</v>
      </c>
      <c r="L44" s="37" t="n">
        <f aca="false">M44+N44+O44+P44+V44</f>
        <v>8.325039</v>
      </c>
      <c r="M44" s="37" t="n">
        <v>4.335299</v>
      </c>
      <c r="N44" s="37" t="n">
        <v>2.782866</v>
      </c>
      <c r="O44" s="37" t="n">
        <v>0.292864</v>
      </c>
      <c r="P44" s="38" t="n">
        <v>0.307905</v>
      </c>
      <c r="Q44" s="36" t="n">
        <f aca="false">S44-I44</f>
        <v>7.75944137573242</v>
      </c>
      <c r="R44" s="39" t="n">
        <f aca="false">Q44-7.5</f>
        <v>0.259441375732422</v>
      </c>
      <c r="S44" s="32" t="n">
        <v>9.25944137573242</v>
      </c>
      <c r="T44" s="40" t="n">
        <f aca="false">U44-U43</f>
        <v>-0.967000007629391</v>
      </c>
      <c r="U44" s="41" t="n">
        <v>14.1640996932983</v>
      </c>
      <c r="V44" s="38" t="n">
        <v>0.606105</v>
      </c>
      <c r="W44" s="32"/>
      <c r="X44" s="32"/>
      <c r="Y44" s="30" t="n">
        <v>9.82901668548584</v>
      </c>
      <c r="Z44" s="42" t="n">
        <v>8.67681980133057</v>
      </c>
      <c r="AA44" s="32" t="n">
        <v>8.40863513946533</v>
      </c>
      <c r="AB44" s="40" t="n">
        <f aca="false">AC44-AC43</f>
        <v>0.50020027160644</v>
      </c>
      <c r="AC44" s="41" t="n">
        <v>12.0764999389648</v>
      </c>
      <c r="AD44" s="43" t="n">
        <v>0.365744739770889</v>
      </c>
      <c r="AE44" s="34" t="n">
        <v>13.50305</v>
      </c>
      <c r="AF44" s="32" t="n">
        <v>9.31453323364258</v>
      </c>
      <c r="AG44" s="32" t="n">
        <v>9.52925586700439</v>
      </c>
      <c r="AH44" s="44" t="n">
        <v>4.233799</v>
      </c>
      <c r="AI44" s="44" t="n">
        <v>1.939502</v>
      </c>
      <c r="AJ44" s="44" t="n">
        <v>0.841733</v>
      </c>
      <c r="AK44" s="44" t="n">
        <v>0.595678</v>
      </c>
      <c r="AL44" s="44" t="n">
        <v>0.368749</v>
      </c>
      <c r="AM44" s="44" t="n">
        <v>0.036288</v>
      </c>
      <c r="AN44" s="41" t="n">
        <v>3.12305998802185</v>
      </c>
      <c r="AO44" s="45" t="n">
        <v>1128.11999511719</v>
      </c>
      <c r="AP44" s="46" t="n">
        <v>3603.38989257813</v>
      </c>
    </row>
    <row r="45" customFormat="false" ht="15" hidden="false" customHeight="false" outlineLevel="0" collapsed="false">
      <c r="A45" s="29" t="n">
        <v>2007</v>
      </c>
      <c r="B45" s="30" t="n">
        <f aca="false">J45+AH45</f>
        <v>11.96949</v>
      </c>
      <c r="C45" s="31" t="n">
        <f aca="false">H45 - (J45 + K45 + AH45)</f>
        <v>-1.074177</v>
      </c>
      <c r="D45" s="31" t="n">
        <f aca="false">H45 - 16</f>
        <v>-4.282027</v>
      </c>
      <c r="E45" s="32" t="n">
        <v>1.38142967224121</v>
      </c>
      <c r="F45" s="32" t="n">
        <v>0.00692887604236603</v>
      </c>
      <c r="G45" s="33" t="n">
        <v>1.738585</v>
      </c>
      <c r="H45" s="34" t="n">
        <v>11.717973</v>
      </c>
      <c r="I45" s="35" t="n">
        <v>1.5</v>
      </c>
      <c r="J45" s="36" t="n">
        <f aca="false">MIN(7.5, L45)</f>
        <v>7.5</v>
      </c>
      <c r="K45" s="36" t="n">
        <f aca="false">MAX(0, L45 - 7.5)</f>
        <v>0.822660000000001</v>
      </c>
      <c r="L45" s="37" t="n">
        <f aca="false">M45+N45+O45+P45+V45</f>
        <v>8.32266</v>
      </c>
      <c r="M45" s="37" t="n">
        <v>4.370695</v>
      </c>
      <c r="N45" s="37" t="n">
        <v>2.783323</v>
      </c>
      <c r="O45" s="37" t="n">
        <v>0.300312</v>
      </c>
      <c r="P45" s="38" t="n">
        <v>0.307271</v>
      </c>
      <c r="Q45" s="36" t="n">
        <f aca="false">S45-I45</f>
        <v>7.86273956298828</v>
      </c>
      <c r="R45" s="39" t="n">
        <f aca="false">Q45-7.5</f>
        <v>0.362739562988281</v>
      </c>
      <c r="S45" s="32" t="n">
        <v>9.36273956298828</v>
      </c>
      <c r="T45" s="40" t="n">
        <f aca="false">U45-U44</f>
        <v>-1.30429935455322</v>
      </c>
      <c r="U45" s="41" t="n">
        <v>12.8598003387451</v>
      </c>
      <c r="V45" s="38" t="n">
        <v>0.561059</v>
      </c>
      <c r="W45" s="32" t="n">
        <v>9.18049907684326</v>
      </c>
      <c r="X45" s="32" t="n">
        <f aca="false">W45-Z45</f>
        <v>0.814764976501465</v>
      </c>
      <c r="Y45" s="30" t="n">
        <v>9.13813591003418</v>
      </c>
      <c r="Z45" s="42" t="n">
        <v>8.3657341003418</v>
      </c>
      <c r="AA45" s="32" t="n">
        <v>8.22861099243164</v>
      </c>
      <c r="AB45" s="40" t="n">
        <f aca="false">AC45-AC44</f>
        <v>-0.83069992065429</v>
      </c>
      <c r="AC45" s="41" t="n">
        <v>11.2458000183106</v>
      </c>
      <c r="AD45" s="43" t="n">
        <v>0.366951644420624</v>
      </c>
      <c r="AE45" s="34" t="n">
        <v>11.453444</v>
      </c>
      <c r="AF45" s="32" t="n">
        <v>7.69842720031738</v>
      </c>
      <c r="AG45" s="32" t="n">
        <v>7.61435604095459</v>
      </c>
      <c r="AH45" s="44" t="n">
        <v>4.46949</v>
      </c>
      <c r="AI45" s="44" t="n">
        <v>2.025288</v>
      </c>
      <c r="AJ45" s="44" t="n">
        <v>0.953117</v>
      </c>
      <c r="AK45" s="44" t="n">
        <v>0.601425</v>
      </c>
      <c r="AL45" s="44" t="n">
        <v>0.400255</v>
      </c>
      <c r="AM45" s="44" t="n">
        <v>0.0364</v>
      </c>
      <c r="AN45" s="41" t="n">
        <v>3.02934002876282</v>
      </c>
      <c r="AO45" s="45" t="n">
        <v>1114.81005859375</v>
      </c>
      <c r="AP45" s="46" t="n">
        <v>3594.63989257812</v>
      </c>
    </row>
    <row r="46" customFormat="false" ht="15" hidden="false" customHeight="false" outlineLevel="0" collapsed="false">
      <c r="A46" s="29" t="n">
        <v>2008</v>
      </c>
      <c r="B46" s="30" t="n">
        <f aca="false">J46+AH46</f>
        <v>11.985805</v>
      </c>
      <c r="C46" s="31" t="n">
        <f aca="false">H46 - (J46 + K46 + AH46)</f>
        <v>3.653326</v>
      </c>
      <c r="D46" s="31" t="n">
        <f aca="false">H46 - 16</f>
        <v>0.507821</v>
      </c>
      <c r="E46" s="32" t="n">
        <v>1.44764137268066</v>
      </c>
      <c r="F46" s="32" t="n">
        <v>0.00666684377938509</v>
      </c>
      <c r="G46" s="33" t="n">
        <v>1.954679</v>
      </c>
      <c r="H46" s="34" t="n">
        <v>16.507821</v>
      </c>
      <c r="I46" s="35" t="n">
        <v>1.5</v>
      </c>
      <c r="J46" s="36" t="n">
        <f aca="false">MIN(7.5, L46)</f>
        <v>7.5</v>
      </c>
      <c r="K46" s="36" t="n">
        <f aca="false">MAX(0, L46 - 7.5)</f>
        <v>0.868689999999999</v>
      </c>
      <c r="L46" s="37" t="n">
        <f aca="false">M46+N46+O46+P46+V46</f>
        <v>8.36869</v>
      </c>
      <c r="M46" s="37" t="n">
        <v>4.49881</v>
      </c>
      <c r="N46" s="37" t="n">
        <v>2.752497</v>
      </c>
      <c r="O46" s="37" t="n">
        <v>0.269654</v>
      </c>
      <c r="P46" s="38" t="n">
        <v>0.296314</v>
      </c>
      <c r="Q46" s="36" t="n">
        <f aca="false">S46-I46</f>
        <v>8.04573440551758</v>
      </c>
      <c r="R46" s="39" t="n">
        <f aca="false">Q46-7.5</f>
        <v>0.545734405517578</v>
      </c>
      <c r="S46" s="32" t="n">
        <v>9.54573440551758</v>
      </c>
      <c r="T46" s="40" t="n">
        <f aca="false">U46-U45</f>
        <v>-0.363600730896001</v>
      </c>
      <c r="U46" s="41" t="n">
        <v>12.4961996078491</v>
      </c>
      <c r="V46" s="38" t="n">
        <v>0.551415</v>
      </c>
      <c r="W46" s="32" t="n">
        <v>10.1868467330933</v>
      </c>
      <c r="X46" s="32" t="n">
        <f aca="false">W46-Z46</f>
        <v>0.87282085418701</v>
      </c>
      <c r="Y46" s="30" t="n">
        <v>8.82429313659668</v>
      </c>
      <c r="Z46" s="42" t="n">
        <v>9.31402587890625</v>
      </c>
      <c r="AA46" s="32" t="n">
        <v>9.12350082397461</v>
      </c>
      <c r="AB46" s="40" t="n">
        <f aca="false">AC46-AC45</f>
        <v>2.29510021209716</v>
      </c>
      <c r="AC46" s="41" t="n">
        <v>13.5409002304077</v>
      </c>
      <c r="AD46" s="43" t="n">
        <v>0.410530745983124</v>
      </c>
      <c r="AE46" s="34" t="n">
        <v>16.003489</v>
      </c>
      <c r="AF46" s="32" t="n">
        <v>12.012749671936</v>
      </c>
      <c r="AG46" s="32" t="n">
        <v>11.9143371582031</v>
      </c>
      <c r="AH46" s="44" t="n">
        <v>4.485805</v>
      </c>
      <c r="AI46" s="44" t="n">
        <v>2.093456</v>
      </c>
      <c r="AJ46" s="44" t="n">
        <v>0.847785</v>
      </c>
      <c r="AK46" s="44" t="n">
        <v>0.587619</v>
      </c>
      <c r="AL46" s="44" t="n">
        <v>0.427233</v>
      </c>
      <c r="AM46" s="44" t="n">
        <v>0.034866</v>
      </c>
      <c r="AN46" s="41" t="n">
        <v>2.97994995117187</v>
      </c>
      <c r="AO46" s="45" t="n">
        <v>1110.96997070313</v>
      </c>
      <c r="AP46" s="46" t="n">
        <v>3617.88989257812</v>
      </c>
    </row>
    <row r="47" customFormat="false" ht="15" hidden="false" customHeight="false" outlineLevel="0" collapsed="false">
      <c r="A47" s="29" t="n">
        <v>2009</v>
      </c>
      <c r="B47" s="30" t="n">
        <f aca="false">J47+AH47</f>
        <v>11.965003</v>
      </c>
      <c r="C47" s="31" t="n">
        <f aca="false">H47 - (J47 + K47 + AH47)</f>
        <v>1.545711</v>
      </c>
      <c r="D47" s="31" t="n">
        <f aca="false">H47 - 16</f>
        <v>-1.708221</v>
      </c>
      <c r="E47" s="32" t="n">
        <v>1.415283203125</v>
      </c>
      <c r="F47" s="32" t="n">
        <v>0.00694035971537232</v>
      </c>
      <c r="G47" s="33" t="n">
        <v>1.706631</v>
      </c>
      <c r="H47" s="34" t="n">
        <v>14.291779</v>
      </c>
      <c r="I47" s="35" t="n">
        <v>1.5</v>
      </c>
      <c r="J47" s="36" t="n">
        <f aca="false">MIN(7.5, L47)</f>
        <v>7.5</v>
      </c>
      <c r="K47" s="36" t="n">
        <f aca="false">MAX(0, L47 - 7.5)</f>
        <v>0.781065</v>
      </c>
      <c r="L47" s="37" t="n">
        <f aca="false">M47+N47+O47+P47+V47</f>
        <v>8.281065</v>
      </c>
      <c r="M47" s="37" t="n">
        <v>4.358074</v>
      </c>
      <c r="N47" s="37" t="n">
        <v>2.831711</v>
      </c>
      <c r="O47" s="37" t="n">
        <v>0.248613</v>
      </c>
      <c r="P47" s="38" t="n">
        <v>0.305327</v>
      </c>
      <c r="Q47" s="36" t="n">
        <f aca="false">S47-I47</f>
        <v>7.98091411590576</v>
      </c>
      <c r="R47" s="39" t="n">
        <f aca="false">Q47-7.5</f>
        <v>0.480914115905762</v>
      </c>
      <c r="S47" s="32" t="n">
        <v>9.48091411590576</v>
      </c>
      <c r="T47" s="40" t="n">
        <f aca="false">U47-U46</f>
        <v>-1.33379936218262</v>
      </c>
      <c r="U47" s="41" t="n">
        <v>11.1624002456665</v>
      </c>
      <c r="V47" s="38" t="n">
        <v>0.53734</v>
      </c>
      <c r="W47" s="32" t="n">
        <v>9.3982629776001</v>
      </c>
      <c r="X47" s="32" t="n">
        <f aca="false">W47-Z47</f>
        <v>0.933137893676758</v>
      </c>
      <c r="Y47" s="30" t="n">
        <v>8.48336887359619</v>
      </c>
      <c r="Z47" s="42" t="n">
        <v>8.46512508392334</v>
      </c>
      <c r="AA47" s="32" t="n">
        <v>8.29638195037842</v>
      </c>
      <c r="AB47" s="40" t="n">
        <f aca="false">AC47-AC46</f>
        <v>0.892899513244631</v>
      </c>
      <c r="AC47" s="41" t="n">
        <v>14.4337997436523</v>
      </c>
      <c r="AD47" s="43" t="n">
        <v>0.44383642077446</v>
      </c>
      <c r="AE47" s="34" t="n">
        <v>14.089934</v>
      </c>
      <c r="AF47" s="32" t="n">
        <v>9.70459842681885</v>
      </c>
      <c r="AG47" s="32" t="n">
        <v>10.0794744491577</v>
      </c>
      <c r="AH47" s="44" t="n">
        <v>4.465003</v>
      </c>
      <c r="AI47" s="44" t="n">
        <v>2.058527</v>
      </c>
      <c r="AJ47" s="44" t="n">
        <v>0.891448</v>
      </c>
      <c r="AK47" s="44" t="n">
        <v>0.526661</v>
      </c>
      <c r="AL47" s="44" t="n">
        <v>0.419939</v>
      </c>
      <c r="AM47" s="44" t="n">
        <v>0.035301</v>
      </c>
      <c r="AN47" s="41" t="n">
        <v>3.24904990196228</v>
      </c>
      <c r="AO47" s="45" t="n">
        <v>1096.30004882813</v>
      </c>
      <c r="AP47" s="46" t="n">
        <v>3626.21997070312</v>
      </c>
    </row>
    <row r="48" customFormat="false" ht="15" hidden="false" customHeight="false" outlineLevel="0" collapsed="false">
      <c r="A48" s="29" t="n">
        <v>2010</v>
      </c>
      <c r="B48" s="30" t="n">
        <f aca="false">J48+AH48</f>
        <v>11.900446</v>
      </c>
      <c r="C48" s="31" t="n">
        <f aca="false">H48 - (J48 + K48 + AH48)</f>
        <v>1.005749</v>
      </c>
      <c r="D48" s="31" t="n">
        <f aca="false">H48 - 16</f>
        <v>-2.472538</v>
      </c>
      <c r="E48" s="32" t="n">
        <v>1.53867828845978</v>
      </c>
      <c r="F48" s="32" t="n">
        <v>0.0926814004778862</v>
      </c>
      <c r="G48" s="33" t="n">
        <v>1.709714</v>
      </c>
      <c r="H48" s="34" t="n">
        <v>13.527462</v>
      </c>
      <c r="I48" s="35" t="n">
        <v>1.5</v>
      </c>
      <c r="J48" s="36" t="n">
        <f aca="false">MIN(7.5, L48)</f>
        <v>7.5</v>
      </c>
      <c r="K48" s="36" t="n">
        <f aca="false">MAX(0, L48 - 7.5)</f>
        <v>0.621267</v>
      </c>
      <c r="L48" s="37" t="n">
        <f aca="false">M48+N48+O48+P48+V48</f>
        <v>8.121267</v>
      </c>
      <c r="M48" s="37" t="n">
        <v>4.34562</v>
      </c>
      <c r="N48" s="37" t="n">
        <v>2.780367</v>
      </c>
      <c r="O48" s="37" t="n">
        <v>0.241437</v>
      </c>
      <c r="P48" s="38" t="n">
        <v>0.287279</v>
      </c>
      <c r="Q48" s="36" t="n">
        <f aca="false">S48-I48</f>
        <v>7.95235157012939</v>
      </c>
      <c r="R48" s="39" t="n">
        <f aca="false">Q48-7.5</f>
        <v>0.452351570129395</v>
      </c>
      <c r="S48" s="32" t="n">
        <v>9.45235157012939</v>
      </c>
      <c r="T48" s="40" t="n">
        <f aca="false">U48-U47</f>
        <v>-0.8612003326416</v>
      </c>
      <c r="U48" s="41" t="n">
        <v>10.3011999130249</v>
      </c>
      <c r="V48" s="38" t="n">
        <v>0.466564</v>
      </c>
      <c r="W48" s="32" t="n">
        <v>9.39268970489502</v>
      </c>
      <c r="X48" s="32" t="n">
        <f aca="false">W48-Z48</f>
        <v>1.04125595092773</v>
      </c>
      <c r="Y48" s="30" t="n">
        <v>8.45295143127441</v>
      </c>
      <c r="Z48" s="42" t="n">
        <v>8.35143375396729</v>
      </c>
      <c r="AA48" s="32" t="n">
        <v>8.17380428314209</v>
      </c>
      <c r="AB48" s="40" t="n">
        <f aca="false">AC48-AC47</f>
        <v>0.03520011901856</v>
      </c>
      <c r="AC48" s="41" t="n">
        <v>14.4689998626709</v>
      </c>
      <c r="AD48" s="43" t="n">
        <v>0.443395018577576</v>
      </c>
      <c r="AE48" s="34" t="n">
        <v>12.708978</v>
      </c>
      <c r="AF48" s="32" t="n">
        <v>8.6551399230957</v>
      </c>
      <c r="AG48" s="32" t="n">
        <v>8.76686382293701</v>
      </c>
      <c r="AH48" s="44" t="n">
        <v>4.400446</v>
      </c>
      <c r="AI48" s="44" t="n">
        <v>1.834925</v>
      </c>
      <c r="AJ48" s="44" t="n">
        <v>0.947254</v>
      </c>
      <c r="AK48" s="44" t="n">
        <v>0.678145</v>
      </c>
      <c r="AL48" s="44" t="n">
        <v>0.374792</v>
      </c>
      <c r="AM48" s="44" t="n">
        <v>0.034278</v>
      </c>
      <c r="AN48" s="41" t="n">
        <v>3.1113600730896</v>
      </c>
      <c r="AO48" s="45" t="n">
        <v>1086.30004882813</v>
      </c>
      <c r="AP48" s="46" t="n">
        <v>3626.5400390625</v>
      </c>
    </row>
    <row r="49" customFormat="false" ht="15" hidden="false" customHeight="false" outlineLevel="0" collapsed="false">
      <c r="A49" s="29" t="n">
        <v>2011</v>
      </c>
      <c r="B49" s="30" t="n">
        <f aca="false">J49+AH49</f>
        <v>11.941872</v>
      </c>
      <c r="C49" s="31" t="n">
        <f aca="false">H49 - (J49 + K49 + AH49)</f>
        <v>8.228471</v>
      </c>
      <c r="D49" s="31" t="n">
        <f aca="false">H49 - 16</f>
        <v>4.846272</v>
      </c>
      <c r="E49" s="32" t="n">
        <v>1.37818074226379</v>
      </c>
      <c r="F49" s="32" t="n">
        <v>0.00517293671146035</v>
      </c>
      <c r="G49" s="33" t="n">
        <v>1.781049</v>
      </c>
      <c r="H49" s="34" t="n">
        <v>20.846272</v>
      </c>
      <c r="I49" s="35" t="n">
        <v>1.449664</v>
      </c>
      <c r="J49" s="36" t="n">
        <f aca="false">MIN(7.5, L49)</f>
        <v>7.5</v>
      </c>
      <c r="K49" s="36" t="n">
        <f aca="false">MAX(0, L49 - 7.5)</f>
        <v>0.675929</v>
      </c>
      <c r="L49" s="37" t="n">
        <f aca="false">M49+N49+O49+P49+V49</f>
        <v>8.175929</v>
      </c>
      <c r="M49" s="37" t="n">
        <v>4.312661</v>
      </c>
      <c r="N49" s="37" t="n">
        <v>2.781108</v>
      </c>
      <c r="O49" s="37" t="n">
        <v>0.222847</v>
      </c>
      <c r="P49" s="38" t="n">
        <v>0.300688</v>
      </c>
      <c r="Q49" s="36" t="n">
        <f aca="false">S49-I49</f>
        <v>7.75765239862061</v>
      </c>
      <c r="R49" s="39" t="n">
        <f aca="false">Q49-7.5</f>
        <v>0.257652398620605</v>
      </c>
      <c r="S49" s="32" t="n">
        <v>9.20731639862061</v>
      </c>
      <c r="T49" s="40" t="n">
        <f aca="false">U49-U48</f>
        <v>4.34249973297119</v>
      </c>
      <c r="U49" s="41" t="n">
        <v>14.6436996459961</v>
      </c>
      <c r="V49" s="38" t="n">
        <v>0.558625</v>
      </c>
      <c r="W49" s="32" t="n">
        <v>14.5903244018555</v>
      </c>
      <c r="X49" s="32" t="n">
        <f aca="false">W49-Z49</f>
        <v>0.74399566650391</v>
      </c>
      <c r="Y49" s="30" t="n">
        <v>9.02851486206055</v>
      </c>
      <c r="Z49" s="42" t="n">
        <v>13.8463287353516</v>
      </c>
      <c r="AA49" s="32" t="n">
        <v>13.6449728012085</v>
      </c>
      <c r="AB49" s="40" t="n">
        <f aca="false">AC49-AC48</f>
        <v>1.50460052490234</v>
      </c>
      <c r="AC49" s="41" t="n">
        <v>15.9736003875732</v>
      </c>
      <c r="AD49" s="43" t="n">
        <v>0.479195505380631</v>
      </c>
      <c r="AE49" s="34" t="n">
        <v>20.255836</v>
      </c>
      <c r="AF49" s="32" t="n">
        <v>15.7491264343262</v>
      </c>
      <c r="AG49" s="32" t="n">
        <v>16.1693935394287</v>
      </c>
      <c r="AH49" s="44" t="n">
        <v>4.441872</v>
      </c>
      <c r="AI49" s="44" t="n">
        <v>2.032494</v>
      </c>
      <c r="AJ49" s="44" t="n">
        <v>0.854992</v>
      </c>
      <c r="AK49" s="44" t="n">
        <v>0.558017</v>
      </c>
      <c r="AL49" s="44" t="n">
        <v>0.39241</v>
      </c>
      <c r="AM49" s="44" t="n">
        <v>0.034066</v>
      </c>
      <c r="AN49" s="41" t="n">
        <v>3.40373992919922</v>
      </c>
      <c r="AO49" s="45" t="n">
        <v>1132.82995605469</v>
      </c>
      <c r="AP49" s="46" t="n">
        <v>3639.75</v>
      </c>
    </row>
    <row r="50" customFormat="false" ht="15" hidden="false" customHeight="false" outlineLevel="0" collapsed="false">
      <c r="A50" s="29" t="n">
        <v>2012</v>
      </c>
      <c r="B50" s="30" t="n">
        <f aca="false">J50+AH50</f>
        <v>12.124963</v>
      </c>
      <c r="C50" s="31" t="n">
        <f aca="false">H50 - (J50 + K50 + AH50)</f>
        <v>-4.598938</v>
      </c>
      <c r="D50" s="31" t="n">
        <f aca="false">H50 - 16</f>
        <v>-7.663177</v>
      </c>
      <c r="E50" s="32" t="n">
        <v>1.32854068279266</v>
      </c>
      <c r="F50" s="32" t="n">
        <v>0.00568812154233456</v>
      </c>
      <c r="G50" s="33" t="n">
        <v>1.787428</v>
      </c>
      <c r="H50" s="34" t="n">
        <v>8.336823</v>
      </c>
      <c r="I50" s="35" t="n">
        <v>1.367023</v>
      </c>
      <c r="J50" s="36" t="n">
        <f aca="false">MIN(7.5, L50)</f>
        <v>7.5</v>
      </c>
      <c r="K50" s="36" t="n">
        <f aca="false">MAX(0, L50 - 7.5)</f>
        <v>0.810798</v>
      </c>
      <c r="L50" s="37" t="n">
        <f aca="false">M50+N50+O50+P50+V50</f>
        <v>8.310798</v>
      </c>
      <c r="M50" s="37" t="n">
        <v>4.416718</v>
      </c>
      <c r="N50" s="37" t="n">
        <v>2.789667</v>
      </c>
      <c r="O50" s="37" t="n">
        <v>0.237161</v>
      </c>
      <c r="P50" s="38" t="n">
        <v>0.299617</v>
      </c>
      <c r="Q50" s="36" t="n">
        <f aca="false">S50-I50</f>
        <v>8.02144192767334</v>
      </c>
      <c r="R50" s="39" t="n">
        <f aca="false">Q50-7.5</f>
        <v>0.52144192767334</v>
      </c>
      <c r="S50" s="32" t="n">
        <v>9.38846492767334</v>
      </c>
      <c r="T50" s="40" t="n">
        <f aca="false">U50-U49</f>
        <v>-1.00719928741455</v>
      </c>
      <c r="U50" s="41" t="n">
        <v>13.6365003585815</v>
      </c>
      <c r="V50" s="38" t="n">
        <v>0.567635</v>
      </c>
      <c r="W50" s="32" t="n">
        <v>9.0216236114502</v>
      </c>
      <c r="X50" s="32" t="n">
        <f aca="false">W50-Z50</f>
        <v>0.773151397705078</v>
      </c>
      <c r="Y50" s="30" t="n">
        <v>9.062180519104</v>
      </c>
      <c r="Z50" s="42" t="n">
        <v>8.24847221374512</v>
      </c>
      <c r="AA50" s="32" t="n">
        <v>8.21629238128662</v>
      </c>
      <c r="AB50" s="40" t="n">
        <f aca="false">AC50-AC49</f>
        <v>-3.26110076904297</v>
      </c>
      <c r="AC50" s="41" t="n">
        <v>12.7124996185303</v>
      </c>
      <c r="AD50" s="43" t="n">
        <v>0.432803064584732</v>
      </c>
      <c r="AE50" s="34" t="n">
        <v>7.894615</v>
      </c>
      <c r="AF50" s="32" t="n">
        <v>5.12716722488403</v>
      </c>
      <c r="AG50" s="32" t="n">
        <v>4.16462802886963</v>
      </c>
      <c r="AH50" s="44" t="n">
        <v>4.624963</v>
      </c>
      <c r="AI50" s="44" t="n">
        <v>2.155507</v>
      </c>
      <c r="AJ50" s="44" t="n">
        <v>0.917788</v>
      </c>
      <c r="AK50" s="44" t="n">
        <v>0.609019</v>
      </c>
      <c r="AL50" s="44" t="n">
        <v>0.39218</v>
      </c>
      <c r="AM50" s="44" t="n">
        <v>0.03299</v>
      </c>
      <c r="AN50" s="41" t="n">
        <v>3.00189995765686</v>
      </c>
      <c r="AO50" s="45" t="n">
        <v>1120.35998535156</v>
      </c>
      <c r="AP50" s="46" t="n">
        <v>3609.82006835937</v>
      </c>
    </row>
    <row r="51" customFormat="false" ht="15" hidden="false" customHeight="false" outlineLevel="0" collapsed="false">
      <c r="A51" s="29" t="n">
        <v>2013</v>
      </c>
      <c r="B51" s="30" t="n">
        <f aca="false">J51+AH51</f>
        <v>11.063178</v>
      </c>
      <c r="C51" s="31" t="n">
        <f aca="false">H51 - (J51 + K51 + AH51)</f>
        <v>-1.587451</v>
      </c>
      <c r="D51" s="31" t="n">
        <f aca="false">H51 - 16</f>
        <v>-5.701222</v>
      </c>
      <c r="E51" s="32" t="n">
        <v>1.30841851234436</v>
      </c>
      <c r="F51" s="32" t="n">
        <v>0.0058448170311749</v>
      </c>
      <c r="G51" s="33" t="n">
        <v>1.808006</v>
      </c>
      <c r="H51" s="34" t="n">
        <v>10.298778</v>
      </c>
      <c r="I51" s="35" t="n">
        <v>1.373188</v>
      </c>
      <c r="J51" s="36" t="n">
        <f aca="false">MIN(7.5, L51)</f>
        <v>7.5</v>
      </c>
      <c r="K51" s="36" t="n">
        <f aca="false">MAX(0, L51 - 7.5)</f>
        <v>0.823051</v>
      </c>
      <c r="L51" s="37" t="n">
        <f aca="false">M51+N51+O51+P51+V51</f>
        <v>8.323051</v>
      </c>
      <c r="M51" s="37" t="n">
        <v>4.475789</v>
      </c>
      <c r="N51" s="37" t="n">
        <v>2.778867</v>
      </c>
      <c r="O51" s="37" t="n">
        <v>0.223563</v>
      </c>
      <c r="P51" s="38" t="n">
        <v>0.302401</v>
      </c>
      <c r="Q51" s="36" t="n">
        <f aca="false">S51-I51</f>
        <v>8.00230504962158</v>
      </c>
      <c r="R51" s="39" t="n">
        <f aca="false">Q51-7.5</f>
        <v>0.502305049621581</v>
      </c>
      <c r="S51" s="32" t="n">
        <v>9.37549304962158</v>
      </c>
      <c r="T51" s="40" t="n">
        <f aca="false">U51-U50</f>
        <v>-1.29209995269775</v>
      </c>
      <c r="U51" s="41" t="n">
        <v>12.3444004058838</v>
      </c>
      <c r="V51" s="38" t="n">
        <v>0.542431</v>
      </c>
      <c r="W51" s="32" t="n">
        <v>8.97913932800293</v>
      </c>
      <c r="X51" s="32" t="n">
        <f aca="false">W51-Z51</f>
        <v>0.972907066345215</v>
      </c>
      <c r="Y51" s="30" t="n">
        <v>9.02628135681152</v>
      </c>
      <c r="Z51" s="42" t="n">
        <v>8.00623226165772</v>
      </c>
      <c r="AA51" s="32" t="n">
        <v>7.98096656799316</v>
      </c>
      <c r="AB51" s="40" t="n">
        <f aca="false">AC51-AC50</f>
        <v>-2.38869953155517</v>
      </c>
      <c r="AC51" s="41" t="n">
        <v>10.3238000869751</v>
      </c>
      <c r="AD51" s="43" t="n">
        <v>0.343930244445801</v>
      </c>
      <c r="AE51" s="34" t="n">
        <v>9.727034</v>
      </c>
      <c r="AF51" s="32" t="n">
        <v>5.74508094787598</v>
      </c>
      <c r="AG51" s="32" t="n">
        <v>5.79983854293823</v>
      </c>
      <c r="AH51" s="44" t="n">
        <v>3.563178</v>
      </c>
      <c r="AI51" s="44" t="n">
        <v>1.508844</v>
      </c>
      <c r="AJ51" s="44" t="n">
        <v>0.768571</v>
      </c>
      <c r="AK51" s="44" t="n">
        <v>0.529641</v>
      </c>
      <c r="AL51" s="44" t="n">
        <v>0.298183</v>
      </c>
      <c r="AM51" s="44" t="n">
        <v>0.034099</v>
      </c>
      <c r="AN51" s="41" t="n">
        <v>2.83358001708984</v>
      </c>
      <c r="AO51" s="45" t="n">
        <v>1106.72998046875</v>
      </c>
      <c r="AP51" s="46" t="n">
        <v>3584.42993164063</v>
      </c>
    </row>
    <row r="52" customFormat="false" ht="15" hidden="false" customHeight="false" outlineLevel="0" collapsed="false">
      <c r="A52" s="29" t="n">
        <v>2014</v>
      </c>
      <c r="B52" s="30" t="n">
        <f aca="false">J52+AH52</f>
        <v>11.512007</v>
      </c>
      <c r="C52" s="31" t="n">
        <f aca="false">H52 - (J52 + K52 + AH52)</f>
        <v>2.096304</v>
      </c>
      <c r="D52" s="31" t="n">
        <f aca="false">H52 - 16</f>
        <v>-1.43876</v>
      </c>
      <c r="E52" s="32" t="n">
        <v>1.4460129737854</v>
      </c>
      <c r="F52" s="32" t="n">
        <v>0.00500347418710589</v>
      </c>
      <c r="G52" s="33" t="n">
        <v>2.018333</v>
      </c>
      <c r="H52" s="34" t="n">
        <v>14.56124</v>
      </c>
      <c r="I52" s="35" t="n">
        <v>1.443991</v>
      </c>
      <c r="J52" s="36" t="n">
        <f aca="false">MIN(7.5, L52)</f>
        <v>7.5</v>
      </c>
      <c r="K52" s="36" t="n">
        <f aca="false">MAX(0, L52 - 7.5)</f>
        <v>0.952928999999999</v>
      </c>
      <c r="L52" s="37" t="n">
        <f aca="false">M52+N52+O52+P52+V52</f>
        <v>8.452929</v>
      </c>
      <c r="M52" s="37" t="n">
        <v>4.649734</v>
      </c>
      <c r="N52" s="37" t="n">
        <v>2.774661</v>
      </c>
      <c r="O52" s="37" t="n">
        <v>0.224616</v>
      </c>
      <c r="P52" s="38" t="n">
        <v>0.300832</v>
      </c>
      <c r="Q52" s="36" t="n">
        <f aca="false">S52-I52</f>
        <v>8.17070741003418</v>
      </c>
      <c r="R52" s="39" t="n">
        <f aca="false">Q52-7.5</f>
        <v>0.670707410034179</v>
      </c>
      <c r="S52" s="32" t="n">
        <v>9.61469841003418</v>
      </c>
      <c r="T52" s="40" t="n">
        <f aca="false">U52-U51</f>
        <v>-1.67740058898926</v>
      </c>
      <c r="U52" s="41" t="n">
        <v>10.6669998168945</v>
      </c>
      <c r="V52" s="38" t="n">
        <v>0.503086</v>
      </c>
      <c r="W52" s="32" t="n">
        <v>8.84079170227051</v>
      </c>
      <c r="X52" s="32" t="n">
        <f aca="false">W52-Z52</f>
        <v>0.773904800415039</v>
      </c>
      <c r="Y52" s="30" t="n">
        <v>8.97713947296143</v>
      </c>
      <c r="Z52" s="42" t="n">
        <v>8.06688690185547</v>
      </c>
      <c r="AA52" s="32" t="n">
        <v>7.94086360931397</v>
      </c>
      <c r="AB52" s="40" t="n">
        <f aca="false">AC52-AC51</f>
        <v>1.21290016174316</v>
      </c>
      <c r="AC52" s="41" t="n">
        <v>11.5367002487183</v>
      </c>
      <c r="AD52" s="43" t="n">
        <v>0.355448812246323</v>
      </c>
      <c r="AE52" s="34" t="n">
        <v>14.246422</v>
      </c>
      <c r="AF52" s="32" t="n">
        <v>9.60621452331543</v>
      </c>
      <c r="AG52" s="32" t="n">
        <v>10.6089916229248</v>
      </c>
      <c r="AH52" s="44" t="n">
        <v>4.012007</v>
      </c>
      <c r="AI52" s="44" t="n">
        <v>1.737075</v>
      </c>
      <c r="AJ52" s="44" t="n">
        <v>0.866597</v>
      </c>
      <c r="AK52" s="44" t="n">
        <v>0.582008</v>
      </c>
      <c r="AL52" s="44" t="n">
        <v>0.348971</v>
      </c>
      <c r="AM52" s="44" t="n">
        <v>0.034708</v>
      </c>
      <c r="AN52" s="41" t="n">
        <v>3.26150989532471</v>
      </c>
      <c r="AO52" s="45" t="n">
        <v>1087.7900390625</v>
      </c>
      <c r="AP52" s="46" t="n">
        <v>3597.75</v>
      </c>
    </row>
    <row r="53" customFormat="false" ht="15" hidden="false" customHeight="false" outlineLevel="0" collapsed="false">
      <c r="A53" s="29" t="n">
        <v>2015</v>
      </c>
      <c r="B53" s="30" t="n">
        <f aca="false">J53+AH53</f>
        <v>11.47645</v>
      </c>
      <c r="C53" s="31" t="n">
        <f aca="false">H53 - (J53 + K53 + AH53)</f>
        <v>1.213512</v>
      </c>
      <c r="D53" s="31" t="n">
        <f aca="false">H53 - 16</f>
        <v>-2.577393</v>
      </c>
      <c r="E53" s="32" t="n">
        <v>1.3631579875946</v>
      </c>
      <c r="F53" s="32" t="n">
        <v>0.00372999557293951</v>
      </c>
      <c r="G53" s="33" t="n">
        <v>2.221053</v>
      </c>
      <c r="H53" s="34" t="n">
        <v>13.422607</v>
      </c>
      <c r="I53" s="35" t="n">
        <v>1.5</v>
      </c>
      <c r="J53" s="36" t="n">
        <f aca="false">MIN(7.5, L53)</f>
        <v>7.5</v>
      </c>
      <c r="K53" s="36" t="n">
        <f aca="false">MAX(0, L53 - 7.5)</f>
        <v>0.732645000000002</v>
      </c>
      <c r="L53" s="37" t="n">
        <f aca="false">M53+N53+O53+P53+V53</f>
        <v>8.232645</v>
      </c>
      <c r="M53" s="37" t="n">
        <v>4.620756</v>
      </c>
      <c r="N53" s="37" t="n">
        <v>2.604732</v>
      </c>
      <c r="O53" s="37" t="n">
        <v>0.222729</v>
      </c>
      <c r="P53" s="38" t="n">
        <v>0.300894</v>
      </c>
      <c r="Q53" s="36" t="n">
        <f aca="false">S53-I53</f>
        <v>7.91431045532227</v>
      </c>
      <c r="R53" s="39" t="n">
        <f aca="false">Q53-7.5</f>
        <v>0.414310455322266</v>
      </c>
      <c r="S53" s="32" t="n">
        <v>9.41431045532227</v>
      </c>
      <c r="T53" s="40" t="n">
        <f aca="false">U53-U52</f>
        <v>-0.58049964904785</v>
      </c>
      <c r="U53" s="41" t="n">
        <v>10.0865001678467</v>
      </c>
      <c r="V53" s="38" t="n">
        <v>0.483534</v>
      </c>
      <c r="W53" s="32" t="n">
        <v>9.63548469543457</v>
      </c>
      <c r="X53" s="32" t="n">
        <f aca="false">W53-Z53</f>
        <v>0.716742515563965</v>
      </c>
      <c r="Y53" s="30" t="n">
        <v>9.02597999572754</v>
      </c>
      <c r="Z53" s="42" t="n">
        <v>8.91874217987061</v>
      </c>
      <c r="AA53" s="32" t="n">
        <v>8.79565906524658</v>
      </c>
      <c r="AB53" s="40" t="n">
        <f aca="false">AC53-AC52</f>
        <v>0.28989982604981</v>
      </c>
      <c r="AC53" s="41" t="n">
        <v>11.8266000747681</v>
      </c>
      <c r="AD53" s="43" t="n">
        <v>0.369298487901688</v>
      </c>
      <c r="AE53" s="34" t="n">
        <v>13.016508</v>
      </c>
      <c r="AF53" s="32" t="n">
        <v>9.4780216217041</v>
      </c>
      <c r="AG53" s="32" t="n">
        <v>9.84863376617432</v>
      </c>
      <c r="AH53" s="44" t="n">
        <v>3.97645</v>
      </c>
      <c r="AI53" s="44" t="n">
        <v>1.578059</v>
      </c>
      <c r="AJ53" s="44" t="n">
        <v>0.931278</v>
      </c>
      <c r="AK53" s="44" t="n">
        <v>0.633737</v>
      </c>
      <c r="AL53" s="44" t="n">
        <v>0.343895</v>
      </c>
      <c r="AM53" s="44" t="n">
        <v>0.028708</v>
      </c>
      <c r="AN53" s="41" t="n">
        <v>3.22534990310669</v>
      </c>
      <c r="AO53" s="45" t="n">
        <v>1080.91003417969</v>
      </c>
      <c r="AP53" s="46" t="n">
        <v>3600.80004882812</v>
      </c>
    </row>
    <row r="54" customFormat="false" ht="15" hidden="false" customHeight="false" outlineLevel="0" collapsed="false">
      <c r="A54" s="29" t="n">
        <v>2016</v>
      </c>
      <c r="B54" s="30" t="n">
        <f aca="false">J54+AH54</f>
        <v>11.808611</v>
      </c>
      <c r="C54" s="31" t="n">
        <f aca="false">H54 - (J54 + K54 + AH54)</f>
        <v>1.53344</v>
      </c>
      <c r="D54" s="31" t="n">
        <f aca="false">H54 - 16</f>
        <v>-2.156123</v>
      </c>
      <c r="E54" s="32" t="n">
        <v>1.36468923091888</v>
      </c>
      <c r="F54" s="32" t="n">
        <v>0.00727681024000049</v>
      </c>
      <c r="G54" s="33" t="n">
        <v>1.958742</v>
      </c>
      <c r="H54" s="34" t="n">
        <v>13.843877</v>
      </c>
      <c r="I54" s="35" t="n">
        <v>1.5</v>
      </c>
      <c r="J54" s="36" t="n">
        <f aca="false">MIN(7.5, L54)</f>
        <v>7.5</v>
      </c>
      <c r="K54" s="36" t="n">
        <f aca="false">MAX(0, L54 - 7.5)</f>
        <v>0.501825999999999</v>
      </c>
      <c r="L54" s="37" t="n">
        <f aca="false">M54+N54+O54+P54+V54</f>
        <v>8.001826</v>
      </c>
      <c r="M54" s="37" t="n">
        <v>4.381101</v>
      </c>
      <c r="N54" s="37" t="n">
        <v>2.612833</v>
      </c>
      <c r="O54" s="37" t="n">
        <v>0.238326</v>
      </c>
      <c r="P54" s="38" t="n">
        <v>0.303913</v>
      </c>
      <c r="Q54" s="36" t="n">
        <f aca="false">S54-I54</f>
        <v>7.7754077911377</v>
      </c>
      <c r="R54" s="39" t="n">
        <f aca="false">Q54-7.5</f>
        <v>0.275407791137695</v>
      </c>
      <c r="S54" s="32" t="n">
        <v>9.2754077911377</v>
      </c>
      <c r="T54" s="40" t="n">
        <f aca="false">U54-U53</f>
        <v>-0.00749969482422053</v>
      </c>
      <c r="U54" s="41" t="n">
        <v>10.0790004730225</v>
      </c>
      <c r="V54" s="38" t="n">
        <v>0.465653</v>
      </c>
      <c r="W54" s="32" t="n">
        <v>10.0749998092651</v>
      </c>
      <c r="X54" s="32" t="n">
        <f aca="false">W54-Z54</f>
        <v>0.73596286773682</v>
      </c>
      <c r="Y54" s="30" t="n">
        <v>9.09220123291016</v>
      </c>
      <c r="Z54" s="42" t="n">
        <v>9.33903694152832</v>
      </c>
      <c r="AA54" s="32" t="n">
        <v>9.21479034423828</v>
      </c>
      <c r="AB54" s="40" t="n">
        <f aca="false">AC54-AC53</f>
        <v>-0.0297002792358398</v>
      </c>
      <c r="AC54" s="41" t="n">
        <v>11.7968997955322</v>
      </c>
      <c r="AD54" s="43" t="n">
        <v>0.379541844129562</v>
      </c>
      <c r="AE54" s="34" t="n">
        <v>13.418884</v>
      </c>
      <c r="AF54" s="32" t="n">
        <v>9.56228065490723</v>
      </c>
      <c r="AG54" s="32" t="n">
        <v>9.45715808868408</v>
      </c>
      <c r="AH54" s="44" t="n">
        <v>4.308611</v>
      </c>
      <c r="AI54" s="44" t="n">
        <v>1.933417</v>
      </c>
      <c r="AJ54" s="44" t="n">
        <v>0.934281</v>
      </c>
      <c r="AK54" s="44" t="n">
        <v>0.598842</v>
      </c>
      <c r="AL54" s="44" t="n">
        <v>0.344958</v>
      </c>
      <c r="AM54" s="44" t="n">
        <v>0.028461</v>
      </c>
      <c r="AN54" s="41" t="n">
        <v>3.13038992881775</v>
      </c>
      <c r="AO54" s="45" t="n">
        <v>1080.81994628906</v>
      </c>
      <c r="AP54" s="46" t="n">
        <v>3600.48999023437</v>
      </c>
    </row>
    <row r="55" customFormat="false" ht="15" hidden="false" customHeight="false" outlineLevel="0" collapsed="false">
      <c r="A55" s="29" t="n">
        <v>2017</v>
      </c>
      <c r="B55" s="30" t="n">
        <f aca="false">J55+AH55</f>
        <v>12.209288</v>
      </c>
      <c r="C55" s="31" t="n">
        <f aca="false">H55 - (J55 + K55 + AH55)</f>
        <v>4.47596</v>
      </c>
      <c r="D55" s="31" t="n">
        <f aca="false">H55 - 16</f>
        <v>0.767842000000002</v>
      </c>
      <c r="E55" s="32" t="n">
        <v>1.38192939758301</v>
      </c>
      <c r="F55" s="32" t="n">
        <v>0.00589281786233187</v>
      </c>
      <c r="G55" s="33" t="n">
        <v>2.119354</v>
      </c>
      <c r="H55" s="34" t="n">
        <v>16.767842</v>
      </c>
      <c r="I55" s="35" t="n">
        <v>1.5</v>
      </c>
      <c r="J55" s="36" t="n">
        <f aca="false">MIN(7.5, L55)</f>
        <v>7.5</v>
      </c>
      <c r="K55" s="36" t="n">
        <f aca="false">MAX(0, L55 - 7.5)</f>
        <v>0.0825940000000003</v>
      </c>
      <c r="L55" s="37" t="n">
        <f aca="false">M55+N55+O55+P55+V55</f>
        <v>7.582594</v>
      </c>
      <c r="M55" s="37" t="n">
        <v>4.026515</v>
      </c>
      <c r="N55" s="37" t="n">
        <v>2.509503</v>
      </c>
      <c r="O55" s="37" t="n">
        <v>0.243425</v>
      </c>
      <c r="P55" s="38" t="n">
        <v>0.310492</v>
      </c>
      <c r="Q55" s="36" t="n">
        <f aca="false">S55-I55</f>
        <v>7.22989654541016</v>
      </c>
      <c r="R55" s="39" t="n">
        <f aca="false">Q55-7.5</f>
        <v>-0.270103454589844</v>
      </c>
      <c r="S55" s="32" t="n">
        <v>8.72989654541016</v>
      </c>
      <c r="T55" s="40" t="n">
        <f aca="false">U55-U54</f>
        <v>0.141899108886721</v>
      </c>
      <c r="U55" s="41" t="n">
        <v>10.2208995819092</v>
      </c>
      <c r="V55" s="38" t="n">
        <v>0.492659</v>
      </c>
      <c r="W55" s="32" t="n">
        <v>9.70214939117432</v>
      </c>
      <c r="X55" s="32" t="n">
        <f aca="false">W55-Z55</f>
        <v>0.840907096862793</v>
      </c>
      <c r="Y55" s="30" t="n">
        <v>9.14175224304199</v>
      </c>
      <c r="Z55" s="42" t="n">
        <v>8.86124229431152</v>
      </c>
      <c r="AA55" s="32" t="n">
        <v>8.7604866027832</v>
      </c>
      <c r="AB55" s="40" t="n">
        <f aca="false">AC55-AC54</f>
        <v>2.27070045471191</v>
      </c>
      <c r="AC55" s="41" t="n">
        <v>14.0676002502441</v>
      </c>
      <c r="AD55" s="43" t="n">
        <v>0.421164959669113</v>
      </c>
      <c r="AE55" s="34" t="n">
        <v>16.295678</v>
      </c>
      <c r="AF55" s="32" t="n">
        <v>11.6340284347534</v>
      </c>
      <c r="AG55" s="32" t="n">
        <v>11.9751853942871</v>
      </c>
      <c r="AH55" s="44" t="n">
        <v>4.709288</v>
      </c>
      <c r="AI55" s="44" t="n">
        <v>2.044902</v>
      </c>
      <c r="AJ55" s="44" t="n">
        <v>1.014582</v>
      </c>
      <c r="AK55" s="44" t="n">
        <v>0.652482</v>
      </c>
      <c r="AL55" s="44" t="n">
        <v>0.456076</v>
      </c>
      <c r="AM55" s="44" t="n">
        <v>0.028859</v>
      </c>
      <c r="AN55" s="41" t="n">
        <v>3.34321999549866</v>
      </c>
      <c r="AO55" s="45" t="n">
        <v>1082.52001953125</v>
      </c>
      <c r="AP55" s="46" t="n">
        <v>3622.85009765625</v>
      </c>
    </row>
    <row r="56" customFormat="false" ht="15" hidden="false" customHeight="false" outlineLevel="0" collapsed="false">
      <c r="A56" s="29" t="n">
        <v>2018</v>
      </c>
      <c r="B56" s="30" t="n">
        <f aca="false">J56+AH56</f>
        <v>12.040771</v>
      </c>
      <c r="C56" s="31" t="n">
        <f aca="false">H56 - (J56 + K56 + AH56)</f>
        <v>-3.832053</v>
      </c>
      <c r="D56" s="31" t="n">
        <f aca="false">H56 - 16</f>
        <v>-7.354097</v>
      </c>
      <c r="E56" s="32" t="n">
        <v>1.37042939662933</v>
      </c>
      <c r="F56" s="32" t="n">
        <v>0.00810963474214077</v>
      </c>
      <c r="G56" s="33" t="n">
        <v>1.944255</v>
      </c>
      <c r="H56" s="34" t="n">
        <v>8.645903</v>
      </c>
      <c r="I56" s="35" t="n">
        <v>1.493327</v>
      </c>
      <c r="J56" s="36" t="n">
        <f aca="false">MIN(7.5, L56)</f>
        <v>7.5</v>
      </c>
      <c r="K56" s="36" t="n">
        <f aca="false">MAX(0, L56 - 7.5)</f>
        <v>0.437185</v>
      </c>
      <c r="L56" s="37" t="n">
        <f aca="false">M56+N56+O56+P56+V56</f>
        <v>7.937185</v>
      </c>
      <c r="M56" s="37" t="n">
        <v>4.265525</v>
      </c>
      <c r="N56" s="37" t="n">
        <v>2.63226</v>
      </c>
      <c r="O56" s="37" t="n">
        <v>0.244103</v>
      </c>
      <c r="P56" s="38" t="n">
        <v>0.311477</v>
      </c>
      <c r="Q56" s="36" t="n">
        <f aca="false">S56-I56</f>
        <v>7.62324633374023</v>
      </c>
      <c r="R56" s="39" t="n">
        <f aca="false">Q56-7.5</f>
        <v>0.123246333740235</v>
      </c>
      <c r="S56" s="32" t="n">
        <v>9.11657333374023</v>
      </c>
      <c r="T56" s="40" t="n">
        <f aca="false">U56-U55</f>
        <v>-0.0885992050170898</v>
      </c>
      <c r="U56" s="41" t="n">
        <v>10.1323003768921</v>
      </c>
      <c r="V56" s="38" t="n">
        <v>0.48382</v>
      </c>
      <c r="W56" s="32" t="n">
        <v>9.95680522918701</v>
      </c>
      <c r="X56" s="32" t="n">
        <f aca="false">W56-Z56</f>
        <v>0.72227668762207</v>
      </c>
      <c r="Y56" s="30" t="n">
        <v>9.13380336761475</v>
      </c>
      <c r="Z56" s="42" t="n">
        <v>9.23452854156494</v>
      </c>
      <c r="AA56" s="32" t="n">
        <v>9.01777839660645</v>
      </c>
      <c r="AB56" s="40" t="n">
        <f aca="false">AC56-AC55</f>
        <v>-3.96870040893555</v>
      </c>
      <c r="AC56" s="41" t="n">
        <v>10.0988998413086</v>
      </c>
      <c r="AD56" s="43" t="n">
        <v>0.362761318683624</v>
      </c>
      <c r="AE56" s="34" t="n">
        <v>8.440932</v>
      </c>
      <c r="AF56" s="32" t="n">
        <v>5.09428977966309</v>
      </c>
      <c r="AG56" s="32" t="n">
        <v>4.31104898452759</v>
      </c>
      <c r="AH56" s="44" t="n">
        <v>4.540771</v>
      </c>
      <c r="AI56" s="44" t="n">
        <v>2.069402</v>
      </c>
      <c r="AJ56" s="44" t="n">
        <v>0.931346</v>
      </c>
      <c r="AK56" s="44" t="n">
        <v>0.712196</v>
      </c>
      <c r="AL56" s="44" t="n">
        <v>0.346425</v>
      </c>
      <c r="AM56" s="44" t="n">
        <v>0.029175</v>
      </c>
      <c r="AN56" s="41" t="n">
        <v>3.2532000541687</v>
      </c>
      <c r="AO56" s="45" t="n">
        <v>1081.4599609375</v>
      </c>
      <c r="AP56" s="46" t="n">
        <v>3581.85009765625</v>
      </c>
    </row>
    <row r="57" customFormat="false" ht="15" hidden="false" customHeight="false" outlineLevel="0" collapsed="false">
      <c r="A57" s="29" t="n">
        <v>2019</v>
      </c>
      <c r="B57" s="30" t="n">
        <f aca="false">J57+AH57</f>
        <v>11.946012</v>
      </c>
      <c r="C57" s="31" t="n">
        <f aca="false">H57 - (J57 + K57 + AH57)</f>
        <v>6.440337</v>
      </c>
      <c r="D57" s="31" t="n">
        <f aca="false">H57 - 16</f>
        <v>2.386349</v>
      </c>
      <c r="E57" s="32" t="n">
        <v>1.38430762290955</v>
      </c>
      <c r="F57" s="32" t="n">
        <v>0.0071298610419035</v>
      </c>
      <c r="G57" s="33" t="n">
        <v>1.933675</v>
      </c>
      <c r="H57" s="34" t="n">
        <v>18.386349</v>
      </c>
      <c r="I57" s="35" t="n">
        <v>1.5</v>
      </c>
      <c r="J57" s="36" t="n">
        <f aca="false">MIN(7.5, L57)</f>
        <v>7.322439</v>
      </c>
      <c r="K57" s="36" t="n">
        <f aca="false">MAX(0, L57 - 7.5)</f>
        <v>0</v>
      </c>
      <c r="L57" s="37" t="n">
        <f aca="false">M57+N57+O57+P57+V57</f>
        <v>7.322439</v>
      </c>
      <c r="M57" s="37" t="n">
        <v>3.840686</v>
      </c>
      <c r="N57" s="37" t="n">
        <v>2.491707</v>
      </c>
      <c r="O57" s="37" t="n">
        <v>0.233996</v>
      </c>
      <c r="P57" s="38" t="n">
        <v>0.289685</v>
      </c>
      <c r="Q57" s="36" t="n">
        <f aca="false">S57-I57</f>
        <v>7.01578330993652</v>
      </c>
      <c r="R57" s="39" t="n">
        <f aca="false">Q57-7.5</f>
        <v>-0.484216690063477</v>
      </c>
      <c r="S57" s="32" t="n">
        <v>8.51578330993652</v>
      </c>
      <c r="T57" s="40" t="n">
        <f aca="false">U57-U56</f>
        <v>0.767099380493161</v>
      </c>
      <c r="U57" s="41" t="n">
        <v>10.8993997573853</v>
      </c>
      <c r="V57" s="38" t="n">
        <v>0.466365</v>
      </c>
      <c r="W57" s="32" t="n">
        <v>9.98415660858154</v>
      </c>
      <c r="X57" s="32" t="n">
        <f aca="false">W57-Z57</f>
        <v>0.786718368530273</v>
      </c>
      <c r="Y57" s="30" t="n">
        <v>9.20703411102295</v>
      </c>
      <c r="Z57" s="42" t="n">
        <v>9.19743824005127</v>
      </c>
      <c r="AA57" s="32" t="n">
        <v>8.97509384155273</v>
      </c>
      <c r="AB57" s="40" t="n">
        <f aca="false">AC57-AC56</f>
        <v>2.50500011444092</v>
      </c>
      <c r="AC57" s="41" t="n">
        <v>12.6038999557495</v>
      </c>
      <c r="AD57" s="43" t="n">
        <v>0.369798332452774</v>
      </c>
      <c r="AE57" s="34" t="n">
        <v>17.721368</v>
      </c>
      <c r="AF57" s="32" t="n">
        <v>12.0503301620483</v>
      </c>
      <c r="AG57" s="32" t="n">
        <v>13.139045715332</v>
      </c>
      <c r="AH57" s="44" t="n">
        <v>4.623573</v>
      </c>
      <c r="AI57" s="44" t="n">
        <v>2.083523</v>
      </c>
      <c r="AJ57" s="44" t="n">
        <v>0.969279</v>
      </c>
      <c r="AK57" s="44" t="n">
        <v>0.650692</v>
      </c>
      <c r="AL57" s="44" t="n">
        <v>0.430218</v>
      </c>
      <c r="AM57" s="44" t="n">
        <v>0.029538</v>
      </c>
      <c r="AN57" s="41" t="n">
        <v>3.32705998420715</v>
      </c>
      <c r="AO57" s="45" t="n">
        <v>1090.48999023438</v>
      </c>
      <c r="AP57" s="46" t="n">
        <v>3608.73999023437</v>
      </c>
    </row>
    <row r="58" customFormat="false" ht="15" hidden="false" customHeight="false" outlineLevel="0" collapsed="false">
      <c r="A58" s="29" t="n">
        <v>2020</v>
      </c>
      <c r="B58" s="30" t="n">
        <f aca="false">J58+AH58</f>
        <v>12.351257</v>
      </c>
      <c r="C58" s="31" t="n">
        <f aca="false">H58 - (J58 + K58 + AH58)</f>
        <v>-2.776746</v>
      </c>
      <c r="D58" s="31" t="n">
        <f aca="false">H58 - 16</f>
        <v>-6.314995</v>
      </c>
      <c r="E58" s="32" t="n">
        <v>1.38107061386108</v>
      </c>
      <c r="F58" s="32" t="n">
        <v>0.00618611089885235</v>
      </c>
      <c r="G58" s="33" t="n">
        <v>2.170342</v>
      </c>
      <c r="H58" s="34" t="n">
        <v>9.685005</v>
      </c>
      <c r="I58" s="35" t="n">
        <v>1.432606</v>
      </c>
      <c r="J58" s="36" t="n">
        <f aca="false">MIN(7.5, L58)</f>
        <v>7.5</v>
      </c>
      <c r="K58" s="36" t="n">
        <f aca="false">MAX(0, L58 - 7.5)</f>
        <v>0.110493999999999</v>
      </c>
      <c r="L58" s="37" t="n">
        <f aca="false">M58+N58+O58+P58+V58</f>
        <v>7.610494</v>
      </c>
      <c r="M58" s="37" t="n">
        <v>4.059911</v>
      </c>
      <c r="N58" s="37" t="n">
        <v>2.470776</v>
      </c>
      <c r="O58" s="37" t="n">
        <v>0.255568</v>
      </c>
      <c r="P58" s="38" t="n">
        <v>0.309189</v>
      </c>
      <c r="Q58" s="36" t="n">
        <f aca="false">S58-I58</f>
        <v>7.34977410406494</v>
      </c>
      <c r="R58" s="39" t="n">
        <f aca="false">Q58-7.5</f>
        <v>-0.150225895935058</v>
      </c>
      <c r="S58" s="32" t="n">
        <v>8.78238010406494</v>
      </c>
      <c r="T58" s="40" t="n">
        <f aca="false">U58-U57</f>
        <v>-0.5777997970581</v>
      </c>
      <c r="U58" s="41" t="n">
        <v>10.3215999603272</v>
      </c>
      <c r="V58" s="38" t="n">
        <v>0.51505</v>
      </c>
      <c r="W58" s="32" t="n">
        <v>9.09657859802246</v>
      </c>
      <c r="X58" s="32" t="n">
        <f aca="false">W58-Z58</f>
        <v>0.657694816589356</v>
      </c>
      <c r="Y58" s="30" t="n">
        <v>9.21577930450439</v>
      </c>
      <c r="Z58" s="42" t="n">
        <v>8.43888378143311</v>
      </c>
      <c r="AA58" s="32" t="n">
        <v>8.22793960571289</v>
      </c>
      <c r="AB58" s="40" t="n">
        <f aca="false">AC58-AC57</f>
        <v>-2.47389984130859</v>
      </c>
      <c r="AC58" s="41" t="n">
        <v>10.1300001144409</v>
      </c>
      <c r="AD58" s="43" t="n">
        <v>0.358859688043594</v>
      </c>
      <c r="AE58" s="34" t="n">
        <v>9.557982</v>
      </c>
      <c r="AF58" s="32" t="n">
        <v>5.91504192352295</v>
      </c>
      <c r="AG58" s="32" t="n">
        <v>5.34719896316528</v>
      </c>
      <c r="AH58" s="44" t="n">
        <v>4.851257</v>
      </c>
      <c r="AI58" s="44" t="n">
        <v>2.162487</v>
      </c>
      <c r="AJ58" s="44" t="n">
        <v>1.119833</v>
      </c>
      <c r="AK58" s="44" t="n">
        <v>0.727253</v>
      </c>
      <c r="AL58" s="44" t="n">
        <v>0.385091</v>
      </c>
      <c r="AM58" s="44" t="n">
        <v>0.01016</v>
      </c>
      <c r="AN58" s="41" t="n">
        <v>3.15687990188599</v>
      </c>
      <c r="AO58" s="45" t="n">
        <v>1083.71997070313</v>
      </c>
      <c r="AP58" s="46" t="n">
        <v>3582.2099609375</v>
      </c>
    </row>
    <row r="59" customFormat="false" ht="15" hidden="false" customHeight="false" outlineLevel="0" collapsed="false">
      <c r="A59" s="29" t="n">
        <v>2021</v>
      </c>
      <c r="B59" s="30" t="n">
        <f aca="false">J59+AH59</f>
        <v>11.428805</v>
      </c>
      <c r="C59" s="31" t="n">
        <f aca="false">H59 - (J59 + K59 + AH59)</f>
        <v>-3.170128</v>
      </c>
      <c r="D59" s="31" t="n">
        <f aca="false">H59 - 16</f>
        <v>-7.382</v>
      </c>
      <c r="E59" s="32" t="n">
        <v>1.38493835926056</v>
      </c>
      <c r="F59" s="32" t="n">
        <v>0.00653636828064919</v>
      </c>
      <c r="G59" s="33" t="n">
        <v>2.267632</v>
      </c>
      <c r="H59" s="37" t="n">
        <f aca="false">AE59 + 0.8</f>
        <v>8.618</v>
      </c>
      <c r="I59" s="35" t="n">
        <v>1.455061</v>
      </c>
      <c r="J59" s="36" t="n">
        <f aca="false">MIN(7.5, L59)</f>
        <v>7.5</v>
      </c>
      <c r="K59" s="36" t="n">
        <f aca="false">MAX(0, L59 - 7.5)</f>
        <v>0.359323000000001</v>
      </c>
      <c r="L59" s="37" t="n">
        <f aca="false">M59+N59+O59+P59+V59</f>
        <v>7.859323</v>
      </c>
      <c r="M59" s="37" t="n">
        <v>4.404727</v>
      </c>
      <c r="N59" s="37" t="n">
        <v>2.425736</v>
      </c>
      <c r="O59" s="37" t="n">
        <v>0.242168</v>
      </c>
      <c r="P59" s="38" t="n">
        <v>0.313849</v>
      </c>
      <c r="Q59" s="36" t="n">
        <f aca="false">S59-I59</f>
        <v>7.68882365881348</v>
      </c>
      <c r="R59" s="39" t="n">
        <f aca="false">Q59-7.5</f>
        <v>0.188823658813477</v>
      </c>
      <c r="S59" s="32" t="n">
        <v>9.14388465881348</v>
      </c>
      <c r="T59" s="40" t="n">
        <f aca="false">U59-U58</f>
        <v>-1.40655040740967</v>
      </c>
      <c r="U59" s="41" t="n">
        <v>8.91504955291748</v>
      </c>
      <c r="V59" s="38" t="n">
        <v>0.472843</v>
      </c>
      <c r="W59" s="32" t="n">
        <v>8.55259609222412</v>
      </c>
      <c r="X59" s="32" t="n">
        <f aca="false">W59-Z59</f>
        <v>0.722217082977295</v>
      </c>
      <c r="Y59" s="30" t="n">
        <v>8.61418342590332</v>
      </c>
      <c r="Z59" s="42" t="n">
        <v>7.83037900924683</v>
      </c>
      <c r="AA59" s="32" t="n">
        <v>7.81146144866943</v>
      </c>
      <c r="AB59" s="40" t="n">
        <f aca="false">AC59-AC58</f>
        <v>-3.41688013076782</v>
      </c>
      <c r="AC59" s="41" t="n">
        <v>6.7131199836731</v>
      </c>
      <c r="AD59" s="43" t="n">
        <v>0.251508265733719</v>
      </c>
      <c r="AE59" s="34" t="n">
        <v>7.818</v>
      </c>
      <c r="AF59" s="32" t="n">
        <v>4.37269306182861</v>
      </c>
      <c r="AG59" s="32" t="n">
        <v>3.90916061401367</v>
      </c>
      <c r="AH59" s="44" t="n">
        <v>3.928805</v>
      </c>
      <c r="AI59" s="44" t="n">
        <v>1.804285</v>
      </c>
      <c r="AJ59" s="44" t="n">
        <v>0.834521</v>
      </c>
      <c r="AK59" s="44" t="n">
        <v>0.590286</v>
      </c>
      <c r="AL59" s="44" t="n">
        <v>0.3546</v>
      </c>
      <c r="AM59" s="44" t="n">
        <v>0.010907</v>
      </c>
      <c r="AN59" s="41" t="n">
        <v>2.89987993240356</v>
      </c>
      <c r="AO59" s="45" t="n">
        <v>1066.39001464844</v>
      </c>
      <c r="AP59" s="46" t="n">
        <v>3537.330078125</v>
      </c>
    </row>
    <row r="60" customFormat="false" ht="15" hidden="false" customHeight="false" outlineLevel="0" collapsed="false">
      <c r="A60" s="29" t="n">
        <v>2022</v>
      </c>
      <c r="B60" s="30" t="n">
        <f aca="false">J60+AH60</f>
        <v>11.450041</v>
      </c>
      <c r="C60" s="31" t="n">
        <f aca="false">H60 - (J60 + K60 + AH60)</f>
        <v>-0.540040999999999</v>
      </c>
      <c r="D60" s="31" t="n">
        <f aca="false">H60 - 16</f>
        <v>-5.09</v>
      </c>
      <c r="E60" s="32" t="n">
        <v>1.33048832416534</v>
      </c>
      <c r="F60" s="32" t="n">
        <v>0.00592711102217436</v>
      </c>
      <c r="G60" s="33" t="n">
        <v>2.351372</v>
      </c>
      <c r="H60" s="37" t="n">
        <f aca="false">AE60 + 0.8</f>
        <v>10.91</v>
      </c>
      <c r="I60" s="35" t="n">
        <v>1.45</v>
      </c>
      <c r="J60" s="36" t="n">
        <f aca="false">MIN(7.5, L60)</f>
        <v>7.398434</v>
      </c>
      <c r="K60" s="36" t="n">
        <f aca="false">MAX(0, L60 - 7.5)</f>
        <v>0</v>
      </c>
      <c r="L60" s="37" t="n">
        <f aca="false">M60+N60+O60+P60+V60</f>
        <v>7.398434</v>
      </c>
      <c r="M60" s="37" t="n">
        <v>4.424247</v>
      </c>
      <c r="N60" s="37" t="n">
        <v>2.014176</v>
      </c>
      <c r="O60" s="37" t="n">
        <v>0.22367</v>
      </c>
      <c r="P60" s="38" t="n">
        <v>0.309112</v>
      </c>
      <c r="Q60" s="36" t="n">
        <f aca="false">S60-I60</f>
        <v>7.29235343933105</v>
      </c>
      <c r="R60" s="39" t="n">
        <f aca="false">Q60-7.5</f>
        <v>-0.207646560668945</v>
      </c>
      <c r="S60" s="32" t="n">
        <v>8.74235343933106</v>
      </c>
      <c r="T60" s="40" t="n">
        <f aca="false">U60-U59</f>
        <v>-1.60167932510376</v>
      </c>
      <c r="U60" s="41" t="n">
        <v>7.31337022781372</v>
      </c>
      <c r="V60" s="38" t="n">
        <v>0.427229</v>
      </c>
      <c r="W60" s="32" t="n">
        <v>7.80899715423584</v>
      </c>
      <c r="X60" s="32" t="n">
        <f aca="false">W60-Z60</f>
        <v>0.766785621643066</v>
      </c>
      <c r="Y60" s="30" t="n">
        <v>8.49355888366699</v>
      </c>
      <c r="Z60" s="42" t="n">
        <v>7.04221153259277</v>
      </c>
      <c r="AA60" s="32" t="n">
        <v>6.94610929489136</v>
      </c>
      <c r="AB60" s="40" t="n">
        <f aca="false">AC60-AC59</f>
        <v>-1.18256998062134</v>
      </c>
      <c r="AC60" s="41" t="n">
        <v>5.53055000305176</v>
      </c>
      <c r="AD60" s="43" t="n">
        <v>0.192060917615891</v>
      </c>
      <c r="AE60" s="34" t="n">
        <v>10.11</v>
      </c>
      <c r="AF60" s="32" t="n">
        <v>6.34332704544067</v>
      </c>
      <c r="AG60" s="32" t="n">
        <v>6.22353458404541</v>
      </c>
      <c r="AH60" s="44" t="n">
        <v>4.051607</v>
      </c>
      <c r="AI60" s="44" t="n">
        <v>1.846994</v>
      </c>
      <c r="AJ60" s="44" t="n">
        <v>0.912415</v>
      </c>
      <c r="AK60" s="44" t="n">
        <v>0.66637</v>
      </c>
      <c r="AL60" s="44" t="n">
        <v>0.347348</v>
      </c>
      <c r="AM60" s="44" t="n">
        <v>0.010676</v>
      </c>
      <c r="AN60" s="41" t="n">
        <v>2.54011011123657</v>
      </c>
      <c r="AO60" s="45" t="n">
        <v>1044.81994628906</v>
      </c>
      <c r="AP60" s="46" t="n">
        <v>3524.75</v>
      </c>
    </row>
    <row r="61" customFormat="false" ht="15" hidden="false" customHeight="false" outlineLevel="0" collapsed="false">
      <c r="A61" s="29" t="n">
        <v>2023</v>
      </c>
      <c r="B61" s="30" t="n">
        <f aca="false">J61+AH61</f>
        <v>11.217794</v>
      </c>
      <c r="C61" s="31" t="n">
        <f aca="false">H61 - (J61 + K61 + AH61)</f>
        <v>6.971206</v>
      </c>
      <c r="D61" s="31" t="n">
        <f aca="false">H61 - 16</f>
        <v>2.189</v>
      </c>
      <c r="E61" s="32" t="n">
        <v>1.3115781545639</v>
      </c>
      <c r="F61" s="32" t="n">
        <v>0.0932010784745216</v>
      </c>
      <c r="G61" s="33" t="n">
        <v>2.495973</v>
      </c>
      <c r="H61" s="37" t="n">
        <f aca="false">AE61 + 0.8</f>
        <v>18.189</v>
      </c>
      <c r="I61" s="35" t="n">
        <v>1.382698</v>
      </c>
      <c r="J61" s="36" t="n">
        <f aca="false">MIN(7.5, L61)</f>
        <v>6.505745</v>
      </c>
      <c r="K61" s="36" t="n">
        <f aca="false">MAX(0, L61 - 7.5)</f>
        <v>0</v>
      </c>
      <c r="L61" s="37" t="n">
        <f aca="false">M61+N61+O61+P61+V61</f>
        <v>6.505745</v>
      </c>
      <c r="M61" s="37" t="n">
        <v>3.699155</v>
      </c>
      <c r="N61" s="37" t="n">
        <v>1.889517</v>
      </c>
      <c r="O61" s="37" t="n">
        <v>0.186844</v>
      </c>
      <c r="P61" s="38" t="n">
        <v>0.302403</v>
      </c>
      <c r="Q61" s="36" t="n">
        <f aca="false">S61-I61</f>
        <v>6.06277042575073</v>
      </c>
      <c r="R61" s="39" t="n">
        <f aca="false">Q61-7.5</f>
        <v>-1.43722957424927</v>
      </c>
      <c r="S61" s="32" t="n">
        <v>7.44546842575073</v>
      </c>
      <c r="T61" s="40" t="n">
        <f aca="false">U61-U60</f>
        <v>1.73189973831177</v>
      </c>
      <c r="U61" s="41" t="n">
        <v>9.04526996612549</v>
      </c>
      <c r="V61" s="38" t="n">
        <v>0.427826</v>
      </c>
      <c r="W61" s="32" t="n">
        <v>9.59282112121582</v>
      </c>
      <c r="X61" s="32" t="n">
        <f aca="false">W61-Z61</f>
        <v>0.823056221008301</v>
      </c>
      <c r="Y61" s="30" t="n">
        <v>8.56991195678711</v>
      </c>
      <c r="Z61" s="42" t="n">
        <v>8.76976490020752</v>
      </c>
      <c r="AA61" s="32" t="n">
        <v>8.63327503204346</v>
      </c>
      <c r="AB61" s="40" t="n">
        <f aca="false">AC61-AC60</f>
        <v>2.91012001037598</v>
      </c>
      <c r="AC61" s="41" t="n">
        <v>8.44067001342773</v>
      </c>
      <c r="AD61" s="43" t="n">
        <v>0.249580651521683</v>
      </c>
      <c r="AE61" s="34" t="n">
        <v>17.389</v>
      </c>
      <c r="AF61" s="32" t="n">
        <v>12.0257902145386</v>
      </c>
      <c r="AG61" s="32" t="n">
        <v>13.3816633224487</v>
      </c>
      <c r="AH61" s="44" t="n">
        <v>4.712049</v>
      </c>
      <c r="AI61" s="44" t="n">
        <v>2.301726</v>
      </c>
      <c r="AJ61" s="44" t="n">
        <v>1.049098</v>
      </c>
      <c r="AK61" s="44" t="n">
        <v>0.589642</v>
      </c>
      <c r="AL61" s="44" t="n">
        <v>0.424347</v>
      </c>
      <c r="AM61" s="44" t="n">
        <v>0.012329</v>
      </c>
      <c r="AN61" s="41" t="n">
        <v>3.17718005180359</v>
      </c>
      <c r="AO61" s="45" t="n">
        <v>1068.05004882813</v>
      </c>
      <c r="AP61" s="46" t="n">
        <v>3568.96997070312</v>
      </c>
    </row>
    <row r="62" customFormat="false" ht="15" hidden="false" customHeight="false" outlineLevel="0" collapsed="false">
      <c r="A62" s="47" t="n">
        <v>2024</v>
      </c>
      <c r="B62" s="30" t="n">
        <f aca="false">J62+AH62</f>
        <v>11.339781</v>
      </c>
      <c r="C62" s="31" t="n">
        <f aca="false">H62 - (J62 + K62 + AH62)</f>
        <v>1.592219</v>
      </c>
      <c r="D62" s="31" t="n">
        <f aca="false">H62 - 16</f>
        <v>-3.068</v>
      </c>
      <c r="E62" s="32" t="n">
        <v>1.20265650749207</v>
      </c>
      <c r="F62" s="32" t="n">
        <v>0.00928425788879395</v>
      </c>
      <c r="G62" s="33" t="n">
        <v>2.380956</v>
      </c>
      <c r="H62" s="37" t="n">
        <f aca="false">AE62 + 0.8</f>
        <v>12.932</v>
      </c>
      <c r="I62" s="35" t="n">
        <v>1.45</v>
      </c>
      <c r="J62" s="36" t="n">
        <f aca="false">MIN(7.5, L62)</f>
        <v>6.867284</v>
      </c>
      <c r="K62" s="36" t="n">
        <f aca="false">MAX(0, L62 - 7.5)</f>
        <v>0</v>
      </c>
      <c r="L62" s="37" t="n">
        <f aca="false">M62+N62+O62+P62+V62</f>
        <v>6.867284</v>
      </c>
      <c r="M62" s="37" t="n">
        <v>3.943741</v>
      </c>
      <c r="N62" s="37" t="n">
        <v>1.934518</v>
      </c>
      <c r="O62" s="37" t="n">
        <v>0.212428</v>
      </c>
      <c r="P62" s="38" t="n">
        <v>0.310621</v>
      </c>
      <c r="Q62" s="36" t="n">
        <f aca="false">S62-I62</f>
        <v>6.40388278961182</v>
      </c>
      <c r="R62" s="39" t="n">
        <f aca="false">Q62-7.5</f>
        <v>-1.09611721038818</v>
      </c>
      <c r="S62" s="32" t="n">
        <v>7.85388278961182</v>
      </c>
      <c r="T62" s="40" t="n">
        <f aca="false">U62-U61</f>
        <v>-0.370719909667969</v>
      </c>
      <c r="U62" s="41" t="n">
        <v>8.67455005645752</v>
      </c>
      <c r="V62" s="38" t="n">
        <v>0.465976</v>
      </c>
      <c r="W62" s="32" t="n">
        <v>8.24147033691406</v>
      </c>
      <c r="X62" s="32" t="n">
        <f aca="false">W62-Z62</f>
        <v>0.726461410522461</v>
      </c>
      <c r="Y62" s="30" t="n">
        <v>8.514723777771</v>
      </c>
      <c r="Z62" s="42" t="n">
        <v>7.5150089263916</v>
      </c>
      <c r="AA62" s="48" t="n">
        <v>7.48665523529053</v>
      </c>
      <c r="AB62" s="49" t="n">
        <f aca="false">AC62-AC61</f>
        <v>0.228219985961914</v>
      </c>
      <c r="AC62" s="50" t="n">
        <v>8.66888999938965</v>
      </c>
      <c r="AD62" s="51" t="n">
        <v>0.270701110363007</v>
      </c>
      <c r="AE62" s="52" t="n">
        <v>12.132</v>
      </c>
      <c r="AF62" s="48" t="n">
        <v>8.00383758544922</v>
      </c>
      <c r="AG62" s="48" t="n">
        <v>7.93227338790894</v>
      </c>
      <c r="AH62" s="53" t="n">
        <v>4.472497</v>
      </c>
      <c r="AI62" s="53" t="n">
        <v>1.917325</v>
      </c>
      <c r="AJ62" s="53" t="n">
        <v>1.154042</v>
      </c>
      <c r="AK62" s="53" t="n">
        <v>0.686759</v>
      </c>
      <c r="AL62" s="53" t="n">
        <v>0.345359</v>
      </c>
      <c r="AM62" s="53" t="n">
        <v>0.012436</v>
      </c>
      <c r="AN62" s="50" t="n">
        <v>3.12006998062134</v>
      </c>
      <c r="AO62" s="54" t="n">
        <v>1063.2900390625</v>
      </c>
      <c r="AP62" s="55" t="n">
        <v>3571.98999023437</v>
      </c>
    </row>
    <row r="63" customFormat="false" ht="15" hidden="false" customHeight="false" outlineLevel="0" collapsed="false">
      <c r="A63" s="56" t="s">
        <v>74</v>
      </c>
      <c r="B63" s="57" t="n">
        <f aca="false">AVERAGE(B2:B62)</f>
        <v>10.9730738852459</v>
      </c>
      <c r="C63" s="58" t="n">
        <f aca="false">AVERAGE(C2:C62)</f>
        <v>3.18376393442623</v>
      </c>
      <c r="D63" s="58" t="n">
        <f aca="false">AVERAGE(D2:D62)</f>
        <v>-1.3060647704918</v>
      </c>
      <c r="E63" s="59" t="n">
        <f aca="false">AVERAGE(E2:E62)</f>
        <v>2.51619774200877</v>
      </c>
      <c r="F63" s="59" t="n">
        <f aca="false">AVERAGE(F2:F62)</f>
        <v>0.191336522830796</v>
      </c>
      <c r="G63" s="60" t="n">
        <f aca="false">AVERAGE(G2:G62)</f>
        <v>2.53462451851852</v>
      </c>
      <c r="H63" s="61" t="n">
        <f aca="false">AVERAGE(H2:H62)</f>
        <v>14.6939352295082</v>
      </c>
      <c r="I63" s="62" t="n">
        <f aca="false">AVERAGE(I2:I62)</f>
        <v>1.53162701666667</v>
      </c>
      <c r="J63" s="57" t="n">
        <f aca="false">AVERAGE(J2:J62)</f>
        <v>7.2369828852459</v>
      </c>
      <c r="K63" s="57" t="n">
        <f aca="false">AVERAGE(K2:K62)</f>
        <v>0.537097409836066</v>
      </c>
      <c r="L63" s="61" t="n">
        <f aca="false">AVERAGE(L2:L62)</f>
        <v>7.77408029508197</v>
      </c>
      <c r="M63" s="61" t="n">
        <f aca="false">AVERAGE(M2:M62)</f>
        <v>4.72544647540984</v>
      </c>
      <c r="N63" s="61" t="n">
        <f aca="false">AVERAGE(N2:N62)</f>
        <v>2.00515693442623</v>
      </c>
      <c r="O63" s="61" t="n">
        <f aca="false">AVERAGE(O2:O62)</f>
        <v>0.173721327868852</v>
      </c>
      <c r="P63" s="63" t="n">
        <f aca="false">AVERAGE(P2:P62)</f>
        <v>0.296882111111111</v>
      </c>
      <c r="Q63" s="57" t="n">
        <f aca="false">AVERAGE(Q2:Q62)</f>
        <v>8.11421568921049</v>
      </c>
      <c r="R63" s="64" t="n">
        <f aca="false">AVERAGE(R2:R62)</f>
        <v>0.614215689210486</v>
      </c>
      <c r="S63" s="59" t="n">
        <f aca="false">AVERAGE(S2:S62)</f>
        <v>9.62073406625967</v>
      </c>
      <c r="T63" s="65" t="n">
        <f aca="false">AVERAGE(T2:T62)</f>
        <v>-0.0410241603851318</v>
      </c>
      <c r="U63" s="66" t="n">
        <f aca="false">AVERAGE(U2:U62)</f>
        <v>17.2662284335152</v>
      </c>
      <c r="V63" s="63" t="n">
        <f aca="false">AVERAGE(V2:V62)</f>
        <v>0.685619537037037</v>
      </c>
      <c r="W63" s="59" t="n">
        <f aca="false">AVERAGE(W2:W62)</f>
        <v>9.56867980957031</v>
      </c>
      <c r="X63" s="59" t="n">
        <f aca="false">AVERAGE(X2:X62)</f>
        <v>0.801375627517701</v>
      </c>
      <c r="Y63" s="57" t="n">
        <f aca="false">AVERAGE(Y2:Y62)</f>
        <v>9.62930914613067</v>
      </c>
      <c r="Z63" s="59" t="n">
        <f aca="false">AVERAGE(Z2:Z62)</f>
        <v>9.5763038963568</v>
      </c>
      <c r="AA63" s="59" t="n">
        <f aca="false">AVERAGE(AA2:AA62)</f>
        <v>9.51909110976047</v>
      </c>
      <c r="AB63" s="65" t="n">
        <f aca="false">AVERAGE(AB2:AB62)</f>
        <v>0.0759881655375163</v>
      </c>
      <c r="AC63" s="66" t="n">
        <f aca="false">AVERAGE(AC2:AC62)</f>
        <v>14.6630320079991</v>
      </c>
      <c r="AD63" s="67" t="n">
        <f aca="false">AVERAGE(AD2:AD62)</f>
        <v>0.453012686471144</v>
      </c>
      <c r="AE63" s="68" t="n">
        <f aca="false">AVERAGE(AE2:AE62)</f>
        <v>13.9731712131148</v>
      </c>
      <c r="AF63" s="59" t="n">
        <f aca="false">AVERAGE(AF2:AF62)</f>
        <v>10.1754079334071</v>
      </c>
      <c r="AG63" s="59" t="n">
        <f aca="false">AVERAGE(AG2:AG62)</f>
        <v>10.371804940896</v>
      </c>
      <c r="AH63" s="69" t="n">
        <f aca="false">AVERAGE(AH2:AH62)</f>
        <v>4.22039909259259</v>
      </c>
      <c r="AI63" s="69" t="n">
        <f aca="false">AVERAGE(AI2:AI62)</f>
        <v>1.92441377777778</v>
      </c>
      <c r="AJ63" s="69" t="n">
        <f aca="false">AVERAGE(AJ2:AJ62)</f>
        <v>0.834361685185185</v>
      </c>
      <c r="AK63" s="69" t="n">
        <f aca="false">AVERAGE(AK2:AK62)</f>
        <v>0.515427185185185</v>
      </c>
      <c r="AL63" s="69" t="n">
        <f aca="false">AVERAGE(AL2:AL62)</f>
        <v>0.351697407407407</v>
      </c>
      <c r="AM63" s="69" t="n">
        <f aca="false">AVERAGE(AM2:AM62)</f>
        <v>0.0317430925925926</v>
      </c>
      <c r="AN63" s="66" t="n">
        <f aca="false">AVERAGE(AN2:AN62)</f>
        <v>2.92685753204783</v>
      </c>
      <c r="AO63" s="70" t="n">
        <f aca="false">AVERAGE(AO2:AO62)</f>
        <v>1150.35590500128</v>
      </c>
      <c r="AP63" s="71" t="n">
        <f aca="false">AVERAGE(AP2:AP62)</f>
        <v>3624.26783040365</v>
      </c>
    </row>
    <row r="64" customFormat="false" ht="15" hidden="false" customHeight="false" outlineLevel="0" collapsed="false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"/>
    <col collapsed="false" customWidth="true" hidden="false" outlineLevel="0" max="3" min="3" style="0" width="2"/>
    <col collapsed="false" customWidth="true" hidden="false" outlineLevel="0" max="4" min="4" style="0" width="5"/>
    <col collapsed="false" customWidth="true" hidden="false" outlineLevel="0" max="5" min="5" style="0" width="2"/>
    <col collapsed="false" customWidth="true" hidden="false" outlineLevel="0" max="6" min="6" style="0" width="5"/>
    <col collapsed="false" customWidth="true" hidden="false" outlineLevel="0" max="7" min="7" style="0" width="2"/>
    <col collapsed="false" customWidth="true" hidden="false" outlineLevel="0" max="8" min="8" style="0" width="5"/>
    <col collapsed="false" customWidth="true" hidden="false" outlineLevel="0" max="9" min="9" style="0" width="2"/>
    <col collapsed="false" customWidth="true" hidden="false" outlineLevel="0" max="12" min="10" style="0" width="5"/>
  </cols>
  <sheetData>
    <row r="1" customFormat="false" ht="24.75" hidden="false" customHeight="true" outlineLevel="0" collapsed="false">
      <c r="A1" s="1" t="s">
        <v>0</v>
      </c>
      <c r="B1" s="2" t="s">
        <v>41</v>
      </c>
      <c r="C1" s="2" t="s">
        <v>75</v>
      </c>
      <c r="D1" s="2" t="s">
        <v>46</v>
      </c>
      <c r="E1" s="2" t="s">
        <v>76</v>
      </c>
      <c r="F1" s="2" t="s">
        <v>77</v>
      </c>
      <c r="G1" s="2" t="s">
        <v>78</v>
      </c>
      <c r="H1" s="2" t="s">
        <v>79</v>
      </c>
      <c r="I1" s="2" t="s">
        <v>80</v>
      </c>
      <c r="J1" s="2" t="s">
        <v>81</v>
      </c>
      <c r="K1" s="2" t="s">
        <v>82</v>
      </c>
      <c r="L1" s="3" t="s">
        <v>83</v>
      </c>
    </row>
    <row r="2" customFormat="false" ht="15" hidden="false" customHeight="false" outlineLevel="0" collapsed="false">
      <c r="A2" s="4" t="n">
        <v>1964</v>
      </c>
      <c r="B2" s="72" t="n">
        <f aca="false">D2-( F2 + H2)</f>
        <v>10.69969</v>
      </c>
      <c r="C2" s="73" t="s">
        <v>75</v>
      </c>
      <c r="D2" s="9" t="n">
        <v>10.69969</v>
      </c>
      <c r="E2" s="73" t="s">
        <v>84</v>
      </c>
      <c r="F2" s="74" t="n">
        <f aca="false">Compact!G2 + Compact!I2</f>
        <v>0</v>
      </c>
      <c r="G2" s="73" t="s">
        <v>78</v>
      </c>
      <c r="H2" s="75" t="n">
        <f aca="false">Compact!V2</f>
        <v>0</v>
      </c>
      <c r="I2" s="73" t="s">
        <v>80</v>
      </c>
      <c r="J2" s="5" t="n">
        <f aca="false">Compact!H2</f>
        <v>10.69969</v>
      </c>
      <c r="K2" s="5"/>
      <c r="L2" s="5"/>
    </row>
    <row r="3" customFormat="false" ht="15" hidden="false" customHeight="false" outlineLevel="0" collapsed="false">
      <c r="A3" s="4" t="n">
        <v>1965</v>
      </c>
      <c r="B3" s="72" t="n">
        <f aca="false">D3-( F3 + H3)</f>
        <v>19.340676</v>
      </c>
      <c r="C3" s="73" t="s">
        <v>75</v>
      </c>
      <c r="D3" s="9" t="n">
        <v>20.840676</v>
      </c>
      <c r="E3" s="73" t="s">
        <v>84</v>
      </c>
      <c r="F3" s="74" t="n">
        <f aca="false">Compact!G3 + Compact!I3</f>
        <v>1.5</v>
      </c>
      <c r="G3" s="73" t="s">
        <v>78</v>
      </c>
      <c r="H3" s="75" t="n">
        <f aca="false">Compact!V3</f>
        <v>0</v>
      </c>
      <c r="I3" s="73" t="s">
        <v>80</v>
      </c>
      <c r="J3" s="5" t="n">
        <f aca="false">Compact!H3</f>
        <v>20.840676</v>
      </c>
      <c r="K3" s="5"/>
      <c r="L3" s="5"/>
    </row>
    <row r="4" customFormat="false" ht="15" hidden="false" customHeight="false" outlineLevel="0" collapsed="false">
      <c r="A4" s="4" t="n">
        <v>1966</v>
      </c>
      <c r="B4" s="72" t="n">
        <f aca="false">D4-( F4 + H4)</f>
        <v>9.734654</v>
      </c>
      <c r="C4" s="73" t="s">
        <v>75</v>
      </c>
      <c r="D4" s="9" t="n">
        <v>11.234654</v>
      </c>
      <c r="E4" s="73" t="s">
        <v>84</v>
      </c>
      <c r="F4" s="74" t="n">
        <f aca="false">Compact!G4 + Compact!I4</f>
        <v>1.5</v>
      </c>
      <c r="G4" s="73" t="s">
        <v>78</v>
      </c>
      <c r="H4" s="75" t="n">
        <f aca="false">Compact!V4</f>
        <v>0</v>
      </c>
      <c r="I4" s="73" t="s">
        <v>80</v>
      </c>
      <c r="J4" s="5" t="n">
        <f aca="false">Compact!H4</f>
        <v>11.234654</v>
      </c>
      <c r="K4" s="5" t="n">
        <v>7.781</v>
      </c>
      <c r="L4" s="5"/>
    </row>
    <row r="5" customFormat="false" ht="15" hidden="false" customHeight="false" outlineLevel="0" collapsed="false">
      <c r="A5" s="4" t="n">
        <v>1967</v>
      </c>
      <c r="B5" s="72" t="n">
        <f aca="false">D5-( F5 + H5)</f>
        <v>10.790233</v>
      </c>
      <c r="C5" s="73" t="s">
        <v>75</v>
      </c>
      <c r="D5" s="9" t="n">
        <v>12.290233</v>
      </c>
      <c r="E5" s="73" t="s">
        <v>84</v>
      </c>
      <c r="F5" s="74" t="n">
        <f aca="false">Compact!G5 + Compact!I5</f>
        <v>1.5</v>
      </c>
      <c r="G5" s="73" t="s">
        <v>78</v>
      </c>
      <c r="H5" s="75" t="n">
        <f aca="false">Compact!V5</f>
        <v>0</v>
      </c>
      <c r="I5" s="73" t="s">
        <v>80</v>
      </c>
      <c r="J5" s="5" t="n">
        <f aca="false">Compact!H5</f>
        <v>12.290233</v>
      </c>
      <c r="K5" s="5" t="n">
        <v>7.932</v>
      </c>
      <c r="L5" s="5"/>
    </row>
    <row r="6" customFormat="false" ht="15" hidden="false" customHeight="false" outlineLevel="0" collapsed="false">
      <c r="A6" s="4" t="n">
        <v>1968</v>
      </c>
      <c r="B6" s="72" t="n">
        <f aca="false">D6-( F6 + H6)</f>
        <v>12.889854</v>
      </c>
      <c r="C6" s="73" t="s">
        <v>75</v>
      </c>
      <c r="D6" s="9" t="n">
        <v>14.389854</v>
      </c>
      <c r="E6" s="73" t="s">
        <v>84</v>
      </c>
      <c r="F6" s="74" t="n">
        <f aca="false">Compact!G6 + Compact!I6</f>
        <v>1.5</v>
      </c>
      <c r="G6" s="73" t="s">
        <v>78</v>
      </c>
      <c r="H6" s="75" t="n">
        <f aca="false">Compact!V6</f>
        <v>0</v>
      </c>
      <c r="I6" s="73" t="s">
        <v>80</v>
      </c>
      <c r="J6" s="5" t="n">
        <f aca="false">Compact!H6</f>
        <v>14.389854</v>
      </c>
      <c r="K6" s="5" t="n">
        <v>7.838</v>
      </c>
      <c r="L6" s="5"/>
    </row>
    <row r="7" customFormat="false" ht="15" hidden="false" customHeight="false" outlineLevel="0" collapsed="false">
      <c r="A7" s="4" t="n">
        <v>1969</v>
      </c>
      <c r="B7" s="72" t="n">
        <f aca="false">D7-( F7 + H7)</f>
        <v>14.391007</v>
      </c>
      <c r="C7" s="73" t="s">
        <v>75</v>
      </c>
      <c r="D7" s="9" t="n">
        <v>15.891007</v>
      </c>
      <c r="E7" s="73" t="s">
        <v>84</v>
      </c>
      <c r="F7" s="74" t="n">
        <f aca="false">Compact!G7 + Compact!I7</f>
        <v>1.5</v>
      </c>
      <c r="G7" s="73" t="s">
        <v>78</v>
      </c>
      <c r="H7" s="75" t="n">
        <f aca="false">Compact!V7</f>
        <v>0</v>
      </c>
      <c r="I7" s="73" t="s">
        <v>80</v>
      </c>
      <c r="J7" s="5" t="n">
        <f aca="false">Compact!H7</f>
        <v>15.891007</v>
      </c>
      <c r="K7" s="5" t="n">
        <v>7.892</v>
      </c>
      <c r="L7" s="5"/>
    </row>
    <row r="8" customFormat="false" ht="15" hidden="false" customHeight="false" outlineLevel="0" collapsed="false">
      <c r="A8" s="4" t="n">
        <v>1970</v>
      </c>
      <c r="B8" s="72" t="n">
        <f aca="false">D8-( F8 + H8)</f>
        <v>14.126758</v>
      </c>
      <c r="C8" s="73" t="s">
        <v>75</v>
      </c>
      <c r="D8" s="9" t="n">
        <v>15.626758</v>
      </c>
      <c r="E8" s="73" t="s">
        <v>84</v>
      </c>
      <c r="F8" s="74" t="n">
        <f aca="false">Compact!G8 + Compact!I8</f>
        <v>1.5</v>
      </c>
      <c r="G8" s="73" t="s">
        <v>78</v>
      </c>
      <c r="H8" s="75" t="n">
        <f aca="false">Compact!V8</f>
        <v>0</v>
      </c>
      <c r="I8" s="73" t="s">
        <v>80</v>
      </c>
      <c r="J8" s="5" t="n">
        <f aca="false">Compact!H8</f>
        <v>15.626758</v>
      </c>
      <c r="K8" s="5" t="n">
        <v>8.023</v>
      </c>
      <c r="L8" s="5"/>
    </row>
    <row r="9" customFormat="false" ht="15" hidden="false" customHeight="false" outlineLevel="0" collapsed="false">
      <c r="A9" s="4" t="n">
        <v>1971</v>
      </c>
      <c r="B9" s="72" t="n">
        <f aca="false">D9-( F9 + H9)</f>
        <v>10.397956</v>
      </c>
      <c r="C9" s="73" t="s">
        <v>75</v>
      </c>
      <c r="D9" s="9" t="n">
        <v>15.348401</v>
      </c>
      <c r="E9" s="73" t="s">
        <v>84</v>
      </c>
      <c r="F9" s="74" t="n">
        <f aca="false">Compact!G9 + Compact!I9</f>
        <v>4.28139</v>
      </c>
      <c r="G9" s="73" t="s">
        <v>78</v>
      </c>
      <c r="H9" s="75" t="n">
        <f aca="false">Compact!V9</f>
        <v>0.669055</v>
      </c>
      <c r="I9" s="73" t="s">
        <v>80</v>
      </c>
      <c r="J9" s="5" t="n">
        <f aca="false">Compact!H9</f>
        <v>15.348401</v>
      </c>
      <c r="K9" s="5" t="n">
        <v>8.164</v>
      </c>
      <c r="L9" s="5"/>
    </row>
    <row r="10" customFormat="false" ht="15" hidden="false" customHeight="false" outlineLevel="0" collapsed="false">
      <c r="A10" s="4" t="n">
        <v>1972</v>
      </c>
      <c r="B10" s="72" t="n">
        <f aca="false">D10-( F10 + H10)</f>
        <v>8.384004</v>
      </c>
      <c r="C10" s="73" t="s">
        <v>75</v>
      </c>
      <c r="D10" s="9" t="n">
        <v>13.590672</v>
      </c>
      <c r="E10" s="73" t="s">
        <v>84</v>
      </c>
      <c r="F10" s="74" t="n">
        <f aca="false">Compact!G10 + Compact!I10</f>
        <v>4.520368</v>
      </c>
      <c r="G10" s="73" t="s">
        <v>78</v>
      </c>
      <c r="H10" s="75" t="n">
        <f aca="false">Compact!V10</f>
        <v>0.6863</v>
      </c>
      <c r="I10" s="73" t="s">
        <v>80</v>
      </c>
      <c r="J10" s="5" t="n">
        <f aca="false">Compact!H10</f>
        <v>13.590672</v>
      </c>
      <c r="K10" s="5" t="n">
        <v>8.099</v>
      </c>
      <c r="L10" s="5"/>
    </row>
    <row r="11" customFormat="false" ht="15" hidden="false" customHeight="false" outlineLevel="0" collapsed="false">
      <c r="A11" s="4" t="n">
        <v>1973</v>
      </c>
      <c r="B11" s="72" t="n">
        <f aca="false">D11-( F11 + H11)</f>
        <v>13.720225</v>
      </c>
      <c r="C11" s="73" t="s">
        <v>75</v>
      </c>
      <c r="D11" s="9" t="n">
        <v>19.182018</v>
      </c>
      <c r="E11" s="73" t="s">
        <v>84</v>
      </c>
      <c r="F11" s="74" t="n">
        <f aca="false">Compact!G11 + Compact!I11</f>
        <v>4.684411</v>
      </c>
      <c r="G11" s="73" t="s">
        <v>78</v>
      </c>
      <c r="H11" s="75" t="n">
        <f aca="false">Compact!V11</f>
        <v>0.777382</v>
      </c>
      <c r="I11" s="73" t="s">
        <v>80</v>
      </c>
      <c r="J11" s="5" t="n">
        <f aca="false">Compact!H11</f>
        <v>19.182018</v>
      </c>
      <c r="K11" s="5" t="n">
        <v>8.302</v>
      </c>
      <c r="L11" s="5"/>
    </row>
    <row r="12" customFormat="false" ht="15" hidden="false" customHeight="false" outlineLevel="0" collapsed="false">
      <c r="A12" s="4" t="n">
        <v>1974</v>
      </c>
      <c r="B12" s="72" t="n">
        <f aca="false">D12-( F12 + H12)</f>
        <v>7.700299</v>
      </c>
      <c r="C12" s="73" t="s">
        <v>75</v>
      </c>
      <c r="D12" s="9" t="n">
        <v>13.219729</v>
      </c>
      <c r="E12" s="73" t="s">
        <v>84</v>
      </c>
      <c r="F12" s="74" t="n">
        <f aca="false">Compact!G12 + Compact!I12</f>
        <v>4.775182</v>
      </c>
      <c r="G12" s="73" t="s">
        <v>78</v>
      </c>
      <c r="H12" s="75" t="n">
        <f aca="false">Compact!V12</f>
        <v>0.744248</v>
      </c>
      <c r="I12" s="73" t="s">
        <v>80</v>
      </c>
      <c r="J12" s="5" t="n">
        <f aca="false">Compact!H12</f>
        <v>13.219729</v>
      </c>
      <c r="K12" s="5" t="n">
        <v>8.732</v>
      </c>
      <c r="L12" s="5"/>
    </row>
    <row r="13" customFormat="false" ht="15" hidden="false" customHeight="false" outlineLevel="0" collapsed="false">
      <c r="A13" s="4" t="n">
        <v>1975</v>
      </c>
      <c r="B13" s="72" t="n">
        <f aca="false">D13-( F13 + H13)</f>
        <v>11.015341</v>
      </c>
      <c r="C13" s="73" t="s">
        <v>75</v>
      </c>
      <c r="D13" s="9" t="n">
        <v>16.79327</v>
      </c>
      <c r="E13" s="73" t="s">
        <v>84</v>
      </c>
      <c r="F13" s="74" t="n">
        <f aca="false">Compact!G13 + Compact!I13</f>
        <v>5.007102</v>
      </c>
      <c r="G13" s="73" t="s">
        <v>78</v>
      </c>
      <c r="H13" s="75" t="n">
        <f aca="false">Compact!V13</f>
        <v>0.770827</v>
      </c>
      <c r="I13" s="73" t="s">
        <v>80</v>
      </c>
      <c r="J13" s="5" t="n">
        <f aca="false">Compact!H13</f>
        <v>16.79327</v>
      </c>
      <c r="K13" s="5" t="n">
        <v>8.367</v>
      </c>
      <c r="L13" s="5"/>
    </row>
    <row r="14" customFormat="false" ht="15" hidden="false" customHeight="false" outlineLevel="0" collapsed="false">
      <c r="A14" s="4" t="n">
        <v>1976</v>
      </c>
      <c r="B14" s="72" t="n">
        <f aca="false">D14-( F14 + H14)</f>
        <v>6.069145</v>
      </c>
      <c r="C14" s="73" t="s">
        <v>75</v>
      </c>
      <c r="D14" s="9" t="n">
        <v>11.603972</v>
      </c>
      <c r="E14" s="73" t="s">
        <v>84</v>
      </c>
      <c r="F14" s="74" t="n">
        <f aca="false">Compact!G14 + Compact!I14</f>
        <v>4.778125</v>
      </c>
      <c r="G14" s="73" t="s">
        <v>78</v>
      </c>
      <c r="H14" s="75" t="n">
        <f aca="false">Compact!V14</f>
        <v>0.756702</v>
      </c>
      <c r="I14" s="73" t="s">
        <v>80</v>
      </c>
      <c r="J14" s="5" t="n">
        <f aca="false">Compact!H14</f>
        <v>11.603972</v>
      </c>
      <c r="K14" s="5" t="n">
        <v>7.927</v>
      </c>
      <c r="L14" s="5"/>
    </row>
    <row r="15" customFormat="false" ht="15" hidden="false" customHeight="false" outlineLevel="0" collapsed="false">
      <c r="A15" s="4" t="n">
        <v>1977</v>
      </c>
      <c r="B15" s="72" t="n">
        <f aca="false">D15-( F15 + H15)</f>
        <v>0.377789</v>
      </c>
      <c r="C15" s="73" t="s">
        <v>75</v>
      </c>
      <c r="D15" s="9" t="n">
        <v>5.941876</v>
      </c>
      <c r="E15" s="73" t="s">
        <v>84</v>
      </c>
      <c r="F15" s="74" t="n">
        <f aca="false">Compact!G15 + Compact!I15</f>
        <v>4.794186</v>
      </c>
      <c r="G15" s="73" t="s">
        <v>78</v>
      </c>
      <c r="H15" s="75" t="n">
        <f aca="false">Compact!V15</f>
        <v>0.769901</v>
      </c>
      <c r="I15" s="73" t="s">
        <v>80</v>
      </c>
      <c r="J15" s="5" t="n">
        <f aca="false">Compact!H15</f>
        <v>5.941876</v>
      </c>
      <c r="K15" s="5" t="n">
        <v>7.873</v>
      </c>
      <c r="L15" s="5"/>
    </row>
    <row r="16" customFormat="false" ht="15" hidden="false" customHeight="false" outlineLevel="0" collapsed="false">
      <c r="A16" s="4" t="n">
        <v>1978</v>
      </c>
      <c r="B16" s="72" t="n">
        <f aca="false">D16-( F16 + H16)</f>
        <v>10.997213</v>
      </c>
      <c r="C16" s="73" t="s">
        <v>75</v>
      </c>
      <c r="D16" s="9" t="n">
        <v>16.315687</v>
      </c>
      <c r="E16" s="73" t="s">
        <v>84</v>
      </c>
      <c r="F16" s="74" t="n">
        <f aca="false">Compact!G16 + Compact!I16</f>
        <v>4.591635</v>
      </c>
      <c r="G16" s="73" t="s">
        <v>78</v>
      </c>
      <c r="H16" s="75" t="n">
        <f aca="false">Compact!V16</f>
        <v>0.726839</v>
      </c>
      <c r="I16" s="73" t="s">
        <v>80</v>
      </c>
      <c r="J16" s="5" t="n">
        <f aca="false">Compact!H16</f>
        <v>16.315687</v>
      </c>
      <c r="K16" s="5" t="n">
        <v>7.476</v>
      </c>
      <c r="L16" s="5"/>
    </row>
    <row r="17" customFormat="false" ht="15" hidden="false" customHeight="false" outlineLevel="0" collapsed="false">
      <c r="A17" s="4" t="n">
        <v>1979</v>
      </c>
      <c r="B17" s="72" t="n">
        <f aca="false">D17-( F17 + H17)</f>
        <v>12.919679</v>
      </c>
      <c r="C17" s="73" t="s">
        <v>75</v>
      </c>
      <c r="D17" s="9" t="n">
        <v>18.921647</v>
      </c>
      <c r="E17" s="73" t="s">
        <v>84</v>
      </c>
      <c r="F17" s="74" t="n">
        <f aca="false">Compact!G17 + Compact!I17</f>
        <v>5.181764</v>
      </c>
      <c r="G17" s="73" t="s">
        <v>78</v>
      </c>
      <c r="H17" s="75" t="n">
        <f aca="false">Compact!V17</f>
        <v>0.820204</v>
      </c>
      <c r="I17" s="73" t="s">
        <v>80</v>
      </c>
      <c r="J17" s="5" t="n">
        <f aca="false">Compact!H17</f>
        <v>18.921647</v>
      </c>
      <c r="K17" s="5" t="n">
        <v>7.721</v>
      </c>
      <c r="L17" s="5"/>
    </row>
    <row r="18" customFormat="false" ht="15" hidden="false" customHeight="false" outlineLevel="0" collapsed="false">
      <c r="A18" s="4" t="n">
        <v>1980</v>
      </c>
      <c r="B18" s="72" t="n">
        <f aca="false">D18-( F18 + H18)</f>
        <v>13.035802</v>
      </c>
      <c r="C18" s="73" t="s">
        <v>75</v>
      </c>
      <c r="D18" s="9" t="n">
        <v>19.145522</v>
      </c>
      <c r="E18" s="73" t="s">
        <v>84</v>
      </c>
      <c r="F18" s="74" t="n">
        <f aca="false">Compact!G18 + Compact!I18</f>
        <v>5.289613</v>
      </c>
      <c r="G18" s="73" t="s">
        <v>78</v>
      </c>
      <c r="H18" s="75" t="n">
        <f aca="false">Compact!V18</f>
        <v>0.820107</v>
      </c>
      <c r="I18" s="73" t="s">
        <v>80</v>
      </c>
      <c r="J18" s="5" t="n">
        <f aca="false">Compact!H18</f>
        <v>19.145522</v>
      </c>
      <c r="K18" s="5" t="n">
        <v>11.09</v>
      </c>
      <c r="L18" s="5"/>
    </row>
    <row r="19" customFormat="false" ht="15" hidden="false" customHeight="false" outlineLevel="0" collapsed="false">
      <c r="A19" s="4" t="n">
        <v>1981</v>
      </c>
      <c r="B19" s="72" t="n">
        <f aca="false">D19-( F19 + H19)</f>
        <v>3.481245</v>
      </c>
      <c r="C19" s="73" t="s">
        <v>75</v>
      </c>
      <c r="D19" s="9" t="n">
        <v>9.643241</v>
      </c>
      <c r="E19" s="73" t="s">
        <v>84</v>
      </c>
      <c r="F19" s="74" t="n">
        <f aca="false">Compact!G19 + Compact!I19</f>
        <v>5.338134</v>
      </c>
      <c r="G19" s="73" t="s">
        <v>78</v>
      </c>
      <c r="H19" s="75" t="n">
        <f aca="false">Compact!V19</f>
        <v>0.823862</v>
      </c>
      <c r="I19" s="73" t="s">
        <v>80</v>
      </c>
      <c r="J19" s="5" t="n">
        <f aca="false">Compact!H19</f>
        <v>9.643241</v>
      </c>
      <c r="K19" s="5" t="n">
        <v>8.2841</v>
      </c>
      <c r="L19" s="5"/>
    </row>
    <row r="20" customFormat="false" ht="15" hidden="false" customHeight="false" outlineLevel="0" collapsed="false">
      <c r="A20" s="4" t="n">
        <v>1982</v>
      </c>
      <c r="B20" s="72" t="n">
        <f aca="false">D20-( F20 + H20)</f>
        <v>12.626207</v>
      </c>
      <c r="C20" s="73" t="s">
        <v>75</v>
      </c>
      <c r="D20" s="9" t="n">
        <v>18.117501</v>
      </c>
      <c r="E20" s="73" t="s">
        <v>84</v>
      </c>
      <c r="F20" s="74" t="n">
        <f aca="false">Compact!G20 + Compact!I20</f>
        <v>4.662957</v>
      </c>
      <c r="G20" s="73" t="s">
        <v>78</v>
      </c>
      <c r="H20" s="75" t="n">
        <f aca="false">Compact!V20</f>
        <v>0.828337</v>
      </c>
      <c r="I20" s="73" t="s">
        <v>80</v>
      </c>
      <c r="J20" s="5" t="n">
        <f aca="false">Compact!H20</f>
        <v>18.117501</v>
      </c>
      <c r="K20" s="5" t="n">
        <v>7.4536</v>
      </c>
      <c r="L20" s="5"/>
    </row>
    <row r="21" customFormat="false" ht="15" hidden="false" customHeight="false" outlineLevel="0" collapsed="false">
      <c r="A21" s="4" t="n">
        <v>1983</v>
      </c>
      <c r="B21" s="72" t="n">
        <f aca="false">D21-( F21 + H21)</f>
        <v>18.846938</v>
      </c>
      <c r="C21" s="73" t="s">
        <v>75</v>
      </c>
      <c r="D21" s="9" t="n">
        <v>24.835705</v>
      </c>
      <c r="E21" s="73" t="s">
        <v>84</v>
      </c>
      <c r="F21" s="74" t="n">
        <f aca="false">Compact!G21 + Compact!I21</f>
        <v>5.125072</v>
      </c>
      <c r="G21" s="73" t="s">
        <v>78</v>
      </c>
      <c r="H21" s="75" t="n">
        <f aca="false">Compact!V21</f>
        <v>0.863695</v>
      </c>
      <c r="I21" s="73" t="s">
        <v>80</v>
      </c>
      <c r="J21" s="5" t="n">
        <f aca="false">Compact!H21</f>
        <v>24.835705</v>
      </c>
      <c r="K21" s="5" t="n">
        <v>19.07</v>
      </c>
      <c r="L21" s="5"/>
    </row>
    <row r="22" customFormat="false" ht="15" hidden="false" customHeight="false" outlineLevel="0" collapsed="false">
      <c r="A22" s="4" t="n">
        <v>1984</v>
      </c>
      <c r="B22" s="72" t="n">
        <f aca="false">D22-( F22 + H22)</f>
        <v>19.843925</v>
      </c>
      <c r="C22" s="73" t="s">
        <v>75</v>
      </c>
      <c r="D22" s="9" t="n">
        <v>25.464507</v>
      </c>
      <c r="E22" s="73" t="s">
        <v>84</v>
      </c>
      <c r="F22" s="74" t="n">
        <f aca="false">Compact!G22 + Compact!I22</f>
        <v>4.794634</v>
      </c>
      <c r="G22" s="73" t="s">
        <v>78</v>
      </c>
      <c r="H22" s="75" t="n">
        <f aca="false">Compact!V22</f>
        <v>0.825948</v>
      </c>
      <c r="I22" s="73" t="s">
        <v>80</v>
      </c>
      <c r="J22" s="5" t="n">
        <f aca="false">Compact!H22</f>
        <v>25.464507</v>
      </c>
      <c r="K22" s="5" t="n">
        <v>21.412</v>
      </c>
      <c r="L22" s="5"/>
    </row>
    <row r="23" customFormat="false" ht="15" hidden="false" customHeight="false" outlineLevel="0" collapsed="false">
      <c r="A23" s="4" t="n">
        <v>1985</v>
      </c>
      <c r="B23" s="72" t="n">
        <f aca="false">D23-( F23 + H23)</f>
        <v>15.872572</v>
      </c>
      <c r="C23" s="73" t="s">
        <v>75</v>
      </c>
      <c r="D23" s="9" t="n">
        <v>21.977364</v>
      </c>
      <c r="E23" s="73" t="s">
        <v>84</v>
      </c>
      <c r="F23" s="74" t="n">
        <f aca="false">Compact!G23 + Compact!I23</f>
        <v>5.199646</v>
      </c>
      <c r="G23" s="73" t="s">
        <v>78</v>
      </c>
      <c r="H23" s="75" t="n">
        <f aca="false">Compact!V23</f>
        <v>0.905146</v>
      </c>
      <c r="I23" s="73" t="s">
        <v>80</v>
      </c>
      <c r="J23" s="5" t="n">
        <f aca="false">Compact!H23</f>
        <v>21.977364</v>
      </c>
      <c r="K23" s="5" t="n">
        <v>17.209</v>
      </c>
      <c r="L23" s="5"/>
    </row>
    <row r="24" customFormat="false" ht="15" hidden="false" customHeight="false" outlineLevel="0" collapsed="false">
      <c r="A24" s="4" t="n">
        <v>1986</v>
      </c>
      <c r="B24" s="72" t="n">
        <f aca="false">D24-( F24 + H24)</f>
        <v>17.432239</v>
      </c>
      <c r="C24" s="73" t="s">
        <v>75</v>
      </c>
      <c r="D24" s="9" t="n">
        <v>23.357818</v>
      </c>
      <c r="E24" s="73" t="s">
        <v>84</v>
      </c>
      <c r="F24" s="74" t="n">
        <f aca="false">Compact!G24 + Compact!I24</f>
        <v>5.041719</v>
      </c>
      <c r="G24" s="73" t="s">
        <v>78</v>
      </c>
      <c r="H24" s="75" t="n">
        <f aca="false">Compact!V24</f>
        <v>0.88386</v>
      </c>
      <c r="I24" s="73" t="s">
        <v>80</v>
      </c>
      <c r="J24" s="5" t="n">
        <f aca="false">Compact!H24</f>
        <v>23.357818</v>
      </c>
      <c r="K24" s="5" t="n">
        <v>17.547</v>
      </c>
      <c r="L24" s="5"/>
    </row>
    <row r="25" customFormat="false" ht="15" hidden="false" customHeight="false" outlineLevel="0" collapsed="false">
      <c r="A25" s="4" t="n">
        <v>1987</v>
      </c>
      <c r="B25" s="72" t="n">
        <f aca="false">D25-( F25 + H25)</f>
        <v>10.918015</v>
      </c>
      <c r="C25" s="73" t="s">
        <v>75</v>
      </c>
      <c r="D25" s="9" t="n">
        <v>16.367952</v>
      </c>
      <c r="E25" s="73" t="s">
        <v>84</v>
      </c>
      <c r="F25" s="74" t="n">
        <f aca="false">Compact!G25 + Compact!I25</f>
        <v>4.595791</v>
      </c>
      <c r="G25" s="73" t="s">
        <v>78</v>
      </c>
      <c r="H25" s="75" t="n">
        <f aca="false">Compact!V25</f>
        <v>0.854146</v>
      </c>
      <c r="I25" s="73" t="s">
        <v>80</v>
      </c>
      <c r="J25" s="5" t="n">
        <f aca="false">Compact!H25</f>
        <v>16.367952</v>
      </c>
      <c r="K25" s="5" t="n">
        <v>11.334</v>
      </c>
      <c r="L25" s="5"/>
    </row>
    <row r="26" customFormat="false" ht="15" hidden="false" customHeight="false" outlineLevel="0" collapsed="false">
      <c r="A26" s="4" t="n">
        <v>1988</v>
      </c>
      <c r="B26" s="72" t="n">
        <f aca="false">D26-( F26 + H26)</f>
        <v>6.783475</v>
      </c>
      <c r="C26" s="73" t="s">
        <v>75</v>
      </c>
      <c r="D26" s="9" t="n">
        <v>12.164188</v>
      </c>
      <c r="E26" s="73" t="s">
        <v>84</v>
      </c>
      <c r="F26" s="74" t="n">
        <f aca="false">Compact!G26 + Compact!I26</f>
        <v>4.515286</v>
      </c>
      <c r="G26" s="73" t="s">
        <v>78</v>
      </c>
      <c r="H26" s="75" t="n">
        <f aca="false">Compact!V26</f>
        <v>0.865427</v>
      </c>
      <c r="I26" s="73" t="s">
        <v>80</v>
      </c>
      <c r="J26" s="5" t="n">
        <f aca="false">Compact!H26</f>
        <v>12.164188</v>
      </c>
      <c r="K26" s="5" t="n">
        <v>9.42</v>
      </c>
      <c r="L26" s="5"/>
    </row>
    <row r="27" customFormat="false" ht="15" hidden="false" customHeight="false" outlineLevel="0" collapsed="false">
      <c r="A27" s="4" t="n">
        <v>1989</v>
      </c>
      <c r="B27" s="72" t="n">
        <f aca="false">D27-( F27 + H27)</f>
        <v>5.366452</v>
      </c>
      <c r="C27" s="73" t="s">
        <v>75</v>
      </c>
      <c r="D27" s="9" t="n">
        <v>10.198378</v>
      </c>
      <c r="E27" s="73" t="s">
        <v>84</v>
      </c>
      <c r="F27" s="74" t="n">
        <f aca="false">Compact!G27 + Compact!I27</f>
        <v>3.984238</v>
      </c>
      <c r="G27" s="73" t="s">
        <v>78</v>
      </c>
      <c r="H27" s="75" t="n">
        <f aca="false">Compact!V27</f>
        <v>0.847688</v>
      </c>
      <c r="I27" s="73" t="s">
        <v>80</v>
      </c>
      <c r="J27" s="5" t="n">
        <f aca="false">Compact!H27</f>
        <v>10.198378</v>
      </c>
      <c r="K27" s="5" t="n">
        <v>9.225</v>
      </c>
      <c r="L27" s="5"/>
    </row>
    <row r="28" customFormat="false" ht="15" hidden="false" customHeight="false" outlineLevel="0" collapsed="false">
      <c r="A28" s="4" t="n">
        <v>1990</v>
      </c>
      <c r="B28" s="72" t="n">
        <f aca="false">D28-( F28 + H28)</f>
        <v>5.316138</v>
      </c>
      <c r="C28" s="73" t="s">
        <v>75</v>
      </c>
      <c r="D28" s="9" t="n">
        <v>9.973037</v>
      </c>
      <c r="E28" s="73" t="s">
        <v>84</v>
      </c>
      <c r="F28" s="74" t="n">
        <f aca="false">Compact!G28 + Compact!I28</f>
        <v>3.881</v>
      </c>
      <c r="G28" s="73" t="s">
        <v>78</v>
      </c>
      <c r="H28" s="75" t="n">
        <f aca="false">Compact!V28</f>
        <v>0.775899</v>
      </c>
      <c r="I28" s="73" t="s">
        <v>80</v>
      </c>
      <c r="J28" s="5" t="n">
        <f aca="false">Compact!H28</f>
        <v>9.973037</v>
      </c>
      <c r="K28" s="5" t="n">
        <v>9.2049</v>
      </c>
      <c r="L28" s="5" t="n">
        <v>7.8931</v>
      </c>
    </row>
    <row r="29" customFormat="false" ht="15" hidden="false" customHeight="false" outlineLevel="0" collapsed="false">
      <c r="A29" s="4" t="n">
        <v>1991</v>
      </c>
      <c r="B29" s="72" t="n">
        <f aca="false">D29-( F29 + H29)</f>
        <v>8.004268</v>
      </c>
      <c r="C29" s="73" t="s">
        <v>75</v>
      </c>
      <c r="D29" s="9" t="n">
        <v>13.088763</v>
      </c>
      <c r="E29" s="73" t="s">
        <v>84</v>
      </c>
      <c r="F29" s="74" t="n">
        <f aca="false">Compact!G29 + Compact!I29</f>
        <v>4.343793</v>
      </c>
      <c r="G29" s="73" t="s">
        <v>78</v>
      </c>
      <c r="H29" s="75" t="n">
        <f aca="false">Compact!V29</f>
        <v>0.740702</v>
      </c>
      <c r="I29" s="73" t="s">
        <v>80</v>
      </c>
      <c r="J29" s="5" t="n">
        <f aca="false">Compact!H29</f>
        <v>13.088763</v>
      </c>
      <c r="K29" s="5" t="n">
        <v>8.9525</v>
      </c>
      <c r="L29" s="5" t="n">
        <v>8.3844</v>
      </c>
    </row>
    <row r="30" customFormat="false" ht="15" hidden="false" customHeight="false" outlineLevel="0" collapsed="false">
      <c r="A30" s="4" t="n">
        <v>1992</v>
      </c>
      <c r="B30" s="72" t="n">
        <f aca="false">D30-( F30 + H30)</f>
        <v>7.007767</v>
      </c>
      <c r="C30" s="73" t="s">
        <v>75</v>
      </c>
      <c r="D30" s="9" t="n">
        <v>12.229797</v>
      </c>
      <c r="E30" s="73" t="s">
        <v>84</v>
      </c>
      <c r="F30" s="74" t="n">
        <f aca="false">Compact!G30 + Compact!I30</f>
        <v>4.527252</v>
      </c>
      <c r="G30" s="73" t="s">
        <v>78</v>
      </c>
      <c r="H30" s="75" t="n">
        <f aca="false">Compact!V30</f>
        <v>0.694778</v>
      </c>
      <c r="I30" s="73" t="s">
        <v>80</v>
      </c>
      <c r="J30" s="5" t="n">
        <f aca="false">Compact!H30</f>
        <v>12.229797</v>
      </c>
      <c r="K30" s="5" t="n">
        <v>7.8273</v>
      </c>
      <c r="L30" s="5" t="n">
        <v>7.9353</v>
      </c>
    </row>
    <row r="31" customFormat="false" ht="15" hidden="false" customHeight="false" outlineLevel="0" collapsed="false">
      <c r="A31" s="4" t="n">
        <v>1993</v>
      </c>
      <c r="B31" s="72" t="n">
        <f aca="false">D31-( F31 + H31)</f>
        <v>16.350632</v>
      </c>
      <c r="C31" s="73" t="s">
        <v>75</v>
      </c>
      <c r="D31" s="9" t="n">
        <v>21.35594</v>
      </c>
      <c r="E31" s="73" t="s">
        <v>84</v>
      </c>
      <c r="F31" s="74" t="n">
        <f aca="false">Compact!G31 + Compact!I31</f>
        <v>4.221953</v>
      </c>
      <c r="G31" s="73" t="s">
        <v>78</v>
      </c>
      <c r="H31" s="75" t="n">
        <f aca="false">Compact!V31</f>
        <v>0.783355</v>
      </c>
      <c r="I31" s="73" t="s">
        <v>80</v>
      </c>
      <c r="J31" s="5" t="n">
        <f aca="false">Compact!H31</f>
        <v>21.35594</v>
      </c>
      <c r="K31" s="5" t="n">
        <v>7.4449</v>
      </c>
      <c r="L31" s="5" t="n">
        <v>8.2465</v>
      </c>
    </row>
    <row r="32" customFormat="false" ht="15" hidden="false" customHeight="false" outlineLevel="0" collapsed="false">
      <c r="A32" s="4" t="n">
        <v>1994</v>
      </c>
      <c r="B32" s="72" t="n">
        <f aca="false">D32-( F32 + H32)</f>
        <v>5.855388</v>
      </c>
      <c r="C32" s="73" t="s">
        <v>75</v>
      </c>
      <c r="D32" s="9" t="n">
        <v>11.055286</v>
      </c>
      <c r="E32" s="73" t="s">
        <v>84</v>
      </c>
      <c r="F32" s="74" t="n">
        <f aca="false">Compact!G32 + Compact!I32</f>
        <v>4.410038</v>
      </c>
      <c r="G32" s="73" t="s">
        <v>78</v>
      </c>
      <c r="H32" s="75" t="n">
        <f aca="false">Compact!V32</f>
        <v>0.78986</v>
      </c>
      <c r="I32" s="73" t="s">
        <v>80</v>
      </c>
      <c r="J32" s="5" t="n">
        <f aca="false">Compact!H32</f>
        <v>11.055286</v>
      </c>
      <c r="K32" s="5" t="n">
        <v>9.3519</v>
      </c>
      <c r="L32" s="5" t="n">
        <v>8.0672</v>
      </c>
    </row>
    <row r="33" customFormat="false" ht="15" hidden="false" customHeight="false" outlineLevel="0" collapsed="false">
      <c r="A33" s="4" t="n">
        <v>1995</v>
      </c>
      <c r="B33" s="72" t="n">
        <f aca="false">D33-( F33 + H33)</f>
        <v>15.660048</v>
      </c>
      <c r="C33" s="73" t="s">
        <v>75</v>
      </c>
      <c r="D33" s="9" t="n">
        <v>21.332581</v>
      </c>
      <c r="E33" s="73" t="s">
        <v>84</v>
      </c>
      <c r="F33" s="74" t="n">
        <f aca="false">Compact!G33 + Compact!I33</f>
        <v>4.889125</v>
      </c>
      <c r="G33" s="73" t="s">
        <v>78</v>
      </c>
      <c r="H33" s="75" t="n">
        <f aca="false">Compact!V33</f>
        <v>0.783408</v>
      </c>
      <c r="I33" s="73" t="s">
        <v>80</v>
      </c>
      <c r="J33" s="5" t="n">
        <f aca="false">Compact!H33</f>
        <v>21.332581</v>
      </c>
      <c r="K33" s="5" t="n">
        <v>8.5449</v>
      </c>
      <c r="L33" s="5" t="n">
        <v>10.2055</v>
      </c>
    </row>
    <row r="34" customFormat="false" ht="15" hidden="false" customHeight="false" outlineLevel="0" collapsed="false">
      <c r="A34" s="4" t="n">
        <v>1996</v>
      </c>
      <c r="B34" s="72" t="n">
        <f aca="false">D34-( F34 + H34)</f>
        <v>9.491789</v>
      </c>
      <c r="C34" s="73" t="s">
        <v>75</v>
      </c>
      <c r="D34" s="9" t="n">
        <v>14.554965</v>
      </c>
      <c r="E34" s="73" t="s">
        <v>84</v>
      </c>
      <c r="F34" s="74" t="n">
        <f aca="false">Compact!G34 + Compact!I34</f>
        <v>4.22289</v>
      </c>
      <c r="G34" s="73" t="s">
        <v>78</v>
      </c>
      <c r="H34" s="75" t="n">
        <f aca="false">Compact!V34</f>
        <v>0.840286</v>
      </c>
      <c r="I34" s="73" t="s">
        <v>80</v>
      </c>
      <c r="J34" s="5" t="n">
        <f aca="false">Compact!H34</f>
        <v>14.554965</v>
      </c>
      <c r="K34" s="5" t="n">
        <v>9.9721</v>
      </c>
      <c r="L34" s="5" t="n">
        <v>11.0251</v>
      </c>
    </row>
    <row r="35" customFormat="false" ht="15" hidden="false" customHeight="false" outlineLevel="0" collapsed="false">
      <c r="A35" s="4" t="n">
        <v>1997</v>
      </c>
      <c r="B35" s="72" t="n">
        <f aca="false">D35-( F35 + H35)</f>
        <v>17.35192</v>
      </c>
      <c r="C35" s="73" t="s">
        <v>75</v>
      </c>
      <c r="D35" s="9" t="n">
        <v>22.038502</v>
      </c>
      <c r="E35" s="73" t="s">
        <v>84</v>
      </c>
      <c r="F35" s="74" t="n">
        <f aca="false">Compact!G35 + Compact!I35</f>
        <v>3.819522</v>
      </c>
      <c r="G35" s="73" t="s">
        <v>78</v>
      </c>
      <c r="H35" s="75" t="n">
        <f aca="false">Compact!V35</f>
        <v>0.86706</v>
      </c>
      <c r="I35" s="73" t="s">
        <v>80</v>
      </c>
      <c r="J35" s="5" t="n">
        <f aca="false">Compact!H35</f>
        <v>22.038502</v>
      </c>
      <c r="K35" s="5" t="n">
        <v>11.6691</v>
      </c>
      <c r="L35" s="5" t="n">
        <v>15.246</v>
      </c>
    </row>
    <row r="36" customFormat="false" ht="15" hidden="false" customHeight="false" outlineLevel="0" collapsed="false">
      <c r="A36" s="4" t="n">
        <v>1998</v>
      </c>
      <c r="B36" s="72" t="n">
        <f aca="false">D36-( F36 + H36)</f>
        <v>12.409906</v>
      </c>
      <c r="C36" s="73" t="s">
        <v>75</v>
      </c>
      <c r="D36" s="9" t="n">
        <v>17.414778</v>
      </c>
      <c r="E36" s="73" t="s">
        <v>84</v>
      </c>
      <c r="F36" s="74" t="n">
        <f aca="false">Compact!G36 + Compact!I36</f>
        <v>4.145918</v>
      </c>
      <c r="G36" s="73" t="s">
        <v>78</v>
      </c>
      <c r="H36" s="75" t="n">
        <f aca="false">Compact!V36</f>
        <v>0.858954</v>
      </c>
      <c r="I36" s="73" t="s">
        <v>80</v>
      </c>
      <c r="J36" s="5" t="n">
        <f aca="false">Compact!H36</f>
        <v>17.414778</v>
      </c>
      <c r="K36" s="5" t="n">
        <v>12.7747</v>
      </c>
      <c r="L36" s="5" t="n">
        <v>12.4565</v>
      </c>
    </row>
    <row r="37" customFormat="false" ht="15" hidden="false" customHeight="false" outlineLevel="0" collapsed="false">
      <c r="A37" s="4" t="n">
        <v>1999</v>
      </c>
      <c r="B37" s="72" t="n">
        <f aca="false">D37-( F37 + H37)</f>
        <v>11.726264</v>
      </c>
      <c r="C37" s="73" t="s">
        <v>75</v>
      </c>
      <c r="D37" s="9" t="n">
        <v>16.377268</v>
      </c>
      <c r="E37" s="73" t="s">
        <v>84</v>
      </c>
      <c r="F37" s="74" t="n">
        <f aca="false">Compact!G37 + Compact!I37</f>
        <v>3.757892</v>
      </c>
      <c r="G37" s="73" t="s">
        <v>78</v>
      </c>
      <c r="H37" s="75" t="n">
        <f aca="false">Compact!V37</f>
        <v>0.893112</v>
      </c>
      <c r="I37" s="73" t="s">
        <v>80</v>
      </c>
      <c r="J37" s="5" t="n">
        <f aca="false">Compact!H37</f>
        <v>16.377268</v>
      </c>
      <c r="K37" s="5" t="n">
        <v>11.033</v>
      </c>
      <c r="L37" s="5" t="n">
        <v>11.8963</v>
      </c>
    </row>
    <row r="38" customFormat="false" ht="15" hidden="false" customHeight="false" outlineLevel="0" collapsed="false">
      <c r="A38" s="4" t="n">
        <v>2000</v>
      </c>
      <c r="B38" s="72" t="n">
        <f aca="false">D38-( F38 + H38)</f>
        <v>6.367717</v>
      </c>
      <c r="C38" s="73" t="s">
        <v>75</v>
      </c>
      <c r="D38" s="9" t="n">
        <v>10.811978</v>
      </c>
      <c r="E38" s="73" t="s">
        <v>84</v>
      </c>
      <c r="F38" s="74" t="n">
        <f aca="false">Compact!G38 + Compact!I38</f>
        <v>3.567955</v>
      </c>
      <c r="G38" s="73" t="s">
        <v>78</v>
      </c>
      <c r="H38" s="75" t="n">
        <f aca="false">Compact!V38</f>
        <v>0.876306</v>
      </c>
      <c r="I38" s="73" t="s">
        <v>80</v>
      </c>
      <c r="J38" s="5" t="n">
        <f aca="false">Compact!H38</f>
        <v>10.811978</v>
      </c>
      <c r="K38" s="5" t="n">
        <v>10.692</v>
      </c>
      <c r="L38" s="5" t="n">
        <v>8.6559</v>
      </c>
    </row>
    <row r="39" customFormat="false" ht="15" hidden="false" customHeight="false" outlineLevel="0" collapsed="false">
      <c r="A39" s="4" t="n">
        <v>2001</v>
      </c>
      <c r="B39" s="72" t="n">
        <f aca="false">D39-( F39 + H39)</f>
        <v>6.921725</v>
      </c>
      <c r="C39" s="73" t="s">
        <v>75</v>
      </c>
      <c r="D39" s="9" t="n">
        <v>11.168315</v>
      </c>
      <c r="E39" s="73" t="s">
        <v>84</v>
      </c>
      <c r="F39" s="74" t="n">
        <f aca="false">Compact!G39 + Compact!I39</f>
        <v>3.462025</v>
      </c>
      <c r="G39" s="73" t="s">
        <v>78</v>
      </c>
      <c r="H39" s="75" t="n">
        <f aca="false">Compact!V39</f>
        <v>0.784565</v>
      </c>
      <c r="I39" s="73" t="s">
        <v>80</v>
      </c>
      <c r="J39" s="5" t="n">
        <f aca="false">Compact!H39</f>
        <v>11.168315</v>
      </c>
      <c r="K39" s="5" t="n">
        <v>10.2094</v>
      </c>
      <c r="L39" s="5" t="n">
        <v>8.0907</v>
      </c>
    </row>
    <row r="40" customFormat="false" ht="15" hidden="false" customHeight="false" outlineLevel="0" collapsed="false">
      <c r="A40" s="4" t="n">
        <v>2002</v>
      </c>
      <c r="B40" s="72" t="n">
        <f aca="false">D40-( F40 + H40)</f>
        <v>2.230724</v>
      </c>
      <c r="C40" s="73" t="s">
        <v>75</v>
      </c>
      <c r="D40" s="9" t="n">
        <v>6.211186</v>
      </c>
      <c r="E40" s="73" t="s">
        <v>84</v>
      </c>
      <c r="F40" s="74" t="n">
        <f aca="false">Compact!G40 + Compact!I40</f>
        <v>3.249142</v>
      </c>
      <c r="G40" s="73" t="s">
        <v>78</v>
      </c>
      <c r="H40" s="75" t="n">
        <f aca="false">Compact!V40</f>
        <v>0.73132</v>
      </c>
      <c r="I40" s="73" t="s">
        <v>80</v>
      </c>
      <c r="J40" s="5" t="n">
        <f aca="false">Compact!H40</f>
        <v>6.211186</v>
      </c>
      <c r="K40" s="5" t="n">
        <v>10.4472</v>
      </c>
      <c r="L40" s="5" t="n">
        <v>7.9126</v>
      </c>
    </row>
    <row r="41" customFormat="false" ht="15" hidden="false" customHeight="false" outlineLevel="0" collapsed="false">
      <c r="A41" s="4" t="n">
        <v>2003</v>
      </c>
      <c r="B41" s="72" t="n">
        <f aca="false">D41-( F41 + H41)</f>
        <v>7.048977</v>
      </c>
      <c r="C41" s="73" t="s">
        <v>75</v>
      </c>
      <c r="D41" s="9" t="n">
        <v>10.898889</v>
      </c>
      <c r="E41" s="73" t="s">
        <v>84</v>
      </c>
      <c r="F41" s="74" t="n">
        <f aca="false">Compact!G41 + Compact!I41</f>
        <v>3.221778</v>
      </c>
      <c r="G41" s="73" t="s">
        <v>78</v>
      </c>
      <c r="H41" s="75" t="n">
        <f aca="false">Compact!V41</f>
        <v>0.628134</v>
      </c>
      <c r="I41" s="73" t="s">
        <v>80</v>
      </c>
      <c r="J41" s="5" t="n">
        <f aca="false">Compact!H41</f>
        <v>10.898889</v>
      </c>
      <c r="K41" s="5" t="n">
        <v>9.3817</v>
      </c>
      <c r="L41" s="5" t="n">
        <v>8.3657</v>
      </c>
    </row>
    <row r="42" customFormat="false" ht="15" hidden="false" customHeight="false" outlineLevel="0" collapsed="false">
      <c r="A42" s="4" t="n">
        <v>2004</v>
      </c>
      <c r="B42" s="72" t="n">
        <f aca="false">D42-( F42 + H42)</f>
        <v>6.864937</v>
      </c>
      <c r="C42" s="73" t="s">
        <v>75</v>
      </c>
      <c r="D42" s="9" t="n">
        <v>10.627991</v>
      </c>
      <c r="E42" s="73" t="s">
        <v>84</v>
      </c>
      <c r="F42" s="74" t="n">
        <f aca="false">Compact!G42 + Compact!I42</f>
        <v>3.207569</v>
      </c>
      <c r="G42" s="73" t="s">
        <v>78</v>
      </c>
      <c r="H42" s="75" t="n">
        <f aca="false">Compact!V42</f>
        <v>0.555485</v>
      </c>
      <c r="I42" s="73" t="s">
        <v>80</v>
      </c>
      <c r="J42" s="5" t="n">
        <f aca="false">Compact!H42</f>
        <v>10.627991</v>
      </c>
      <c r="K42" s="5" t="n">
        <v>9.3447</v>
      </c>
      <c r="L42" s="5" t="n">
        <v>8.4714</v>
      </c>
    </row>
    <row r="43" customFormat="false" ht="15" hidden="false" customHeight="false" outlineLevel="0" collapsed="false">
      <c r="A43" s="4" t="n">
        <v>2005</v>
      </c>
      <c r="B43" s="72" t="n">
        <f aca="false">D43-( F43 + H43)</f>
        <v>14.427391</v>
      </c>
      <c r="C43" s="73" t="s">
        <v>75</v>
      </c>
      <c r="D43" s="9" t="n">
        <v>18.818754</v>
      </c>
      <c r="E43" s="73" t="s">
        <v>84</v>
      </c>
      <c r="F43" s="74" t="n">
        <f aca="false">Compact!G43 + Compact!I43</f>
        <v>3.806021</v>
      </c>
      <c r="G43" s="73" t="s">
        <v>78</v>
      </c>
      <c r="H43" s="75" t="n">
        <f aca="false">Compact!V43</f>
        <v>0.585342</v>
      </c>
      <c r="I43" s="73" t="s">
        <v>80</v>
      </c>
      <c r="J43" s="5" t="n">
        <f aca="false">Compact!H43</f>
        <v>18.818754</v>
      </c>
      <c r="K43" s="5" t="n">
        <v>8.2738</v>
      </c>
      <c r="L43" s="5" t="n">
        <v>8.251576</v>
      </c>
    </row>
    <row r="44" customFormat="false" ht="15" hidden="false" customHeight="false" outlineLevel="0" collapsed="false">
      <c r="A44" s="4" t="n">
        <v>2006</v>
      </c>
      <c r="B44" s="72" t="n">
        <f aca="false">D44-( F44 + H44)</f>
        <v>9.887981</v>
      </c>
      <c r="C44" s="73" t="s">
        <v>75</v>
      </c>
      <c r="D44" s="9" t="n">
        <v>13.720968</v>
      </c>
      <c r="E44" s="73" t="s">
        <v>84</v>
      </c>
      <c r="F44" s="74" t="n">
        <f aca="false">Compact!G44 + Compact!I44</f>
        <v>3.226882</v>
      </c>
      <c r="G44" s="73" t="s">
        <v>78</v>
      </c>
      <c r="H44" s="75" t="n">
        <f aca="false">Compact!V44</f>
        <v>0.606105</v>
      </c>
      <c r="I44" s="73" t="s">
        <v>80</v>
      </c>
      <c r="J44" s="5" t="n">
        <f aca="false">Compact!H44</f>
        <v>13.720968</v>
      </c>
      <c r="K44" s="5" t="n">
        <v>9.2593</v>
      </c>
      <c r="L44" s="5" t="n">
        <v>8.409051</v>
      </c>
    </row>
    <row r="45" customFormat="false" ht="15" hidden="false" customHeight="false" outlineLevel="0" collapsed="false">
      <c r="A45" s="4" t="n">
        <v>2007</v>
      </c>
      <c r="B45" s="72" t="n">
        <f aca="false">D45-( F45 + H45)</f>
        <v>7.918329</v>
      </c>
      <c r="C45" s="73" t="s">
        <v>75</v>
      </c>
      <c r="D45" s="9" t="n">
        <v>11.717973</v>
      </c>
      <c r="E45" s="73" t="s">
        <v>84</v>
      </c>
      <c r="F45" s="74" t="n">
        <f aca="false">Compact!G45 + Compact!I45</f>
        <v>3.238585</v>
      </c>
      <c r="G45" s="73" t="s">
        <v>78</v>
      </c>
      <c r="H45" s="75" t="n">
        <f aca="false">Compact!V45</f>
        <v>0.561059</v>
      </c>
      <c r="I45" s="73" t="s">
        <v>80</v>
      </c>
      <c r="J45" s="5" t="n">
        <f aca="false">Compact!H45</f>
        <v>11.717973</v>
      </c>
      <c r="K45" s="5" t="n">
        <v>9.36211</v>
      </c>
      <c r="L45" s="5" t="n">
        <v>8.228299</v>
      </c>
    </row>
    <row r="46" customFormat="false" ht="15" hidden="false" customHeight="false" outlineLevel="0" collapsed="false">
      <c r="A46" s="4" t="n">
        <v>2008</v>
      </c>
      <c r="B46" s="72" t="n">
        <f aca="false">D46-( F46 + H46)</f>
        <v>12.501727</v>
      </c>
      <c r="C46" s="73" t="s">
        <v>75</v>
      </c>
      <c r="D46" s="9" t="n">
        <v>16.507821</v>
      </c>
      <c r="E46" s="73" t="s">
        <v>84</v>
      </c>
      <c r="F46" s="74" t="n">
        <f aca="false">Compact!G46 + Compact!I46</f>
        <v>3.454679</v>
      </c>
      <c r="G46" s="73" t="s">
        <v>78</v>
      </c>
      <c r="H46" s="75" t="n">
        <f aca="false">Compact!V46</f>
        <v>0.551415</v>
      </c>
      <c r="I46" s="73" t="s">
        <v>80</v>
      </c>
      <c r="J46" s="5" t="n">
        <f aca="false">Compact!H46</f>
        <v>16.507821</v>
      </c>
      <c r="K46" s="5" t="n">
        <v>9.54534</v>
      </c>
      <c r="L46" s="5" t="n">
        <v>9.123498</v>
      </c>
    </row>
    <row r="47" customFormat="false" ht="15" hidden="false" customHeight="false" outlineLevel="0" collapsed="false">
      <c r="A47" s="4" t="n">
        <v>2009</v>
      </c>
      <c r="B47" s="72" t="n">
        <f aca="false">D47-( F47 + H47)</f>
        <v>10.547808</v>
      </c>
      <c r="C47" s="73" t="s">
        <v>75</v>
      </c>
      <c r="D47" s="9" t="n">
        <v>14.291779</v>
      </c>
      <c r="E47" s="73" t="s">
        <v>84</v>
      </c>
      <c r="F47" s="74" t="n">
        <f aca="false">Compact!G47 + Compact!I47</f>
        <v>3.206631</v>
      </c>
      <c r="G47" s="73" t="s">
        <v>78</v>
      </c>
      <c r="H47" s="75" t="n">
        <f aca="false">Compact!V47</f>
        <v>0.53734</v>
      </c>
      <c r="I47" s="73" t="s">
        <v>80</v>
      </c>
      <c r="J47" s="5" t="n">
        <f aca="false">Compact!H47</f>
        <v>14.291779</v>
      </c>
      <c r="K47" s="5" t="n">
        <v>9.480118</v>
      </c>
      <c r="L47" s="5" t="n">
        <v>8.296437</v>
      </c>
    </row>
    <row r="48" customFormat="false" ht="15" hidden="false" customHeight="false" outlineLevel="0" collapsed="false">
      <c r="A48" s="4" t="n">
        <v>2010</v>
      </c>
      <c r="B48" s="72" t="n">
        <f aca="false">D48-( F48 + H48)</f>
        <v>9.851184</v>
      </c>
      <c r="C48" s="73" t="s">
        <v>75</v>
      </c>
      <c r="D48" s="9" t="n">
        <v>13.527462</v>
      </c>
      <c r="E48" s="73" t="s">
        <v>84</v>
      </c>
      <c r="F48" s="74" t="n">
        <f aca="false">Compact!G48 + Compact!I48</f>
        <v>3.209714</v>
      </c>
      <c r="G48" s="73" t="s">
        <v>78</v>
      </c>
      <c r="H48" s="75" t="n">
        <f aca="false">Compact!V48</f>
        <v>0.466564</v>
      </c>
      <c r="I48" s="73" t="s">
        <v>80</v>
      </c>
      <c r="J48" s="5" t="n">
        <f aca="false">Compact!H48</f>
        <v>13.527462</v>
      </c>
      <c r="K48" s="5" t="n">
        <v>9.450794</v>
      </c>
      <c r="L48" s="5" t="n">
        <v>8.173804</v>
      </c>
    </row>
    <row r="49" customFormat="false" ht="15" hidden="false" customHeight="false" outlineLevel="0" collapsed="false">
      <c r="A49" s="4" t="n">
        <v>2011</v>
      </c>
      <c r="B49" s="72" t="n">
        <f aca="false">D49-( F49 + H49)</f>
        <v>17.056934</v>
      </c>
      <c r="C49" s="73" t="s">
        <v>75</v>
      </c>
      <c r="D49" s="9" t="n">
        <v>20.846272</v>
      </c>
      <c r="E49" s="73" t="s">
        <v>84</v>
      </c>
      <c r="F49" s="74" t="n">
        <f aca="false">Compact!G49 + Compact!I49</f>
        <v>3.230713</v>
      </c>
      <c r="G49" s="73" t="s">
        <v>78</v>
      </c>
      <c r="H49" s="75" t="n">
        <f aca="false">Compact!V49</f>
        <v>0.558625</v>
      </c>
      <c r="I49" s="73" t="s">
        <v>80</v>
      </c>
      <c r="J49" s="5" t="n">
        <f aca="false">Compact!H49</f>
        <v>20.846272</v>
      </c>
      <c r="K49" s="5" t="n">
        <v>9.207</v>
      </c>
      <c r="L49" s="5" t="n">
        <v>13.848</v>
      </c>
    </row>
    <row r="50" customFormat="false" ht="15" hidden="false" customHeight="false" outlineLevel="0" collapsed="false">
      <c r="A50" s="4" t="n">
        <v>2012</v>
      </c>
      <c r="B50" s="72" t="n">
        <f aca="false">D50-( F50 + H50)</f>
        <v>4.614737</v>
      </c>
      <c r="C50" s="73" t="s">
        <v>75</v>
      </c>
      <c r="D50" s="9" t="n">
        <v>8.336823</v>
      </c>
      <c r="E50" s="73" t="s">
        <v>84</v>
      </c>
      <c r="F50" s="74" t="n">
        <f aca="false">Compact!G50 + Compact!I50</f>
        <v>3.154451</v>
      </c>
      <c r="G50" s="73" t="s">
        <v>78</v>
      </c>
      <c r="H50" s="75" t="n">
        <f aca="false">Compact!V50</f>
        <v>0.567635</v>
      </c>
      <c r="I50" s="73" t="s">
        <v>80</v>
      </c>
      <c r="J50" s="5" t="n">
        <f aca="false">Compact!H50</f>
        <v>8.336823</v>
      </c>
      <c r="K50" s="5" t="n">
        <v>9.387256</v>
      </c>
      <c r="L50" s="5" t="n">
        <v>8.2489</v>
      </c>
    </row>
    <row r="51" customFormat="false" ht="15" hidden="false" customHeight="false" outlineLevel="0" collapsed="false">
      <c r="A51" s="4" t="n">
        <v>2013</v>
      </c>
      <c r="B51" s="72" t="n">
        <f aca="false">D51-( F51 + H51)</f>
        <v>6.575153</v>
      </c>
      <c r="C51" s="73" t="s">
        <v>75</v>
      </c>
      <c r="D51" s="9" t="n">
        <v>10.298778</v>
      </c>
      <c r="E51" s="73" t="s">
        <v>84</v>
      </c>
      <c r="F51" s="74" t="n">
        <f aca="false">Compact!G51 + Compact!I51</f>
        <v>3.181194</v>
      </c>
      <c r="G51" s="73" t="s">
        <v>78</v>
      </c>
      <c r="H51" s="75" t="n">
        <f aca="false">Compact!V51</f>
        <v>0.542431</v>
      </c>
      <c r="I51" s="73" t="s">
        <v>80</v>
      </c>
      <c r="J51" s="5" t="n">
        <f aca="false">Compact!H51</f>
        <v>10.298778</v>
      </c>
      <c r="K51" s="5" t="n">
        <v>9.375281</v>
      </c>
      <c r="L51" s="5" t="n">
        <v>7.965261</v>
      </c>
    </row>
    <row r="52" customFormat="false" ht="15" hidden="false" customHeight="false" outlineLevel="0" collapsed="false">
      <c r="A52" s="4" t="n">
        <v>2014</v>
      </c>
      <c r="B52" s="72" t="n">
        <f aca="false">D52-( F52 + H52)</f>
        <v>10.59583</v>
      </c>
      <c r="C52" s="73" t="s">
        <v>75</v>
      </c>
      <c r="D52" s="9" t="n">
        <v>14.56124</v>
      </c>
      <c r="E52" s="73" t="s">
        <v>84</v>
      </c>
      <c r="F52" s="74" t="n">
        <f aca="false">Compact!G52 + Compact!I52</f>
        <v>3.462324</v>
      </c>
      <c r="G52" s="73" t="s">
        <v>78</v>
      </c>
      <c r="H52" s="75" t="n">
        <f aca="false">Compact!V52</f>
        <v>0.503086</v>
      </c>
      <c r="I52" s="73" t="s">
        <v>80</v>
      </c>
      <c r="J52" s="5" t="n">
        <f aca="false">Compact!H52</f>
        <v>14.56124</v>
      </c>
      <c r="K52" s="5" t="n">
        <v>9.61484</v>
      </c>
      <c r="L52" s="5" t="n">
        <v>7.940865</v>
      </c>
    </row>
    <row r="53" customFormat="false" ht="15" hidden="false" customHeight="false" outlineLevel="0" collapsed="false">
      <c r="A53" s="4" t="n">
        <v>2015</v>
      </c>
      <c r="B53" s="72" t="n">
        <f aca="false">D53-( F53 + H53)</f>
        <v>9.21802</v>
      </c>
      <c r="C53" s="73" t="s">
        <v>75</v>
      </c>
      <c r="D53" s="9" t="n">
        <v>13.422607</v>
      </c>
      <c r="E53" s="73" t="s">
        <v>84</v>
      </c>
      <c r="F53" s="74" t="n">
        <f aca="false">Compact!G53 + Compact!I53</f>
        <v>3.721053</v>
      </c>
      <c r="G53" s="73" t="s">
        <v>78</v>
      </c>
      <c r="H53" s="75" t="n">
        <f aca="false">Compact!V53</f>
        <v>0.483534</v>
      </c>
      <c r="I53" s="73" t="s">
        <v>80</v>
      </c>
      <c r="J53" s="5" t="n">
        <f aca="false">Compact!H53</f>
        <v>13.422607</v>
      </c>
      <c r="K53" s="5" t="n">
        <v>9.414</v>
      </c>
      <c r="L53" s="5" t="n">
        <v>8.795661</v>
      </c>
    </row>
    <row r="54" customFormat="false" ht="15" hidden="false" customHeight="false" outlineLevel="0" collapsed="false">
      <c r="A54" s="4" t="n">
        <v>2016</v>
      </c>
      <c r="B54" s="72" t="n">
        <f aca="false">D54-( F54 + H54)</f>
        <v>9.919482</v>
      </c>
      <c r="C54" s="73" t="s">
        <v>75</v>
      </c>
      <c r="D54" s="9" t="n">
        <v>13.843877</v>
      </c>
      <c r="E54" s="73" t="s">
        <v>84</v>
      </c>
      <c r="F54" s="74" t="n">
        <f aca="false">Compact!G54 + Compact!I54</f>
        <v>3.458742</v>
      </c>
      <c r="G54" s="73" t="s">
        <v>78</v>
      </c>
      <c r="H54" s="75" t="n">
        <f aca="false">Compact!V54</f>
        <v>0.465653</v>
      </c>
      <c r="I54" s="73" t="s">
        <v>80</v>
      </c>
      <c r="J54" s="5" t="n">
        <f aca="false">Compact!H54</f>
        <v>13.843877</v>
      </c>
      <c r="K54" s="5" t="n">
        <v>9.275998</v>
      </c>
      <c r="L54" s="5" t="n">
        <v>9.214791</v>
      </c>
    </row>
    <row r="55" customFormat="false" ht="15" hidden="false" customHeight="false" outlineLevel="0" collapsed="false">
      <c r="A55" s="4" t="n">
        <v>2017</v>
      </c>
      <c r="B55" s="72" t="n">
        <f aca="false">D55-( F55 + H55)</f>
        <v>12.655829</v>
      </c>
      <c r="C55" s="73" t="s">
        <v>75</v>
      </c>
      <c r="D55" s="9" t="n">
        <v>16.767842</v>
      </c>
      <c r="E55" s="73" t="s">
        <v>84</v>
      </c>
      <c r="F55" s="74" t="n">
        <f aca="false">Compact!G55 + Compact!I55</f>
        <v>3.619354</v>
      </c>
      <c r="G55" s="73" t="s">
        <v>78</v>
      </c>
      <c r="H55" s="75" t="n">
        <f aca="false">Compact!V55</f>
        <v>0.492659</v>
      </c>
      <c r="I55" s="73" t="s">
        <v>80</v>
      </c>
      <c r="J55" s="5" t="n">
        <f aca="false">Compact!H55</f>
        <v>16.767842</v>
      </c>
      <c r="K55" s="5" t="n">
        <v>8.730095</v>
      </c>
      <c r="L55" s="5" t="n">
        <v>8.760489</v>
      </c>
    </row>
    <row r="56" customFormat="false" ht="15" hidden="false" customHeight="false" outlineLevel="0" collapsed="false">
      <c r="A56" s="4" t="n">
        <v>2018</v>
      </c>
      <c r="B56" s="72" t="n">
        <f aca="false">D56-( F56 + H56)</f>
        <v>4.724501</v>
      </c>
      <c r="C56" s="73" t="s">
        <v>75</v>
      </c>
      <c r="D56" s="9" t="n">
        <v>8.645903</v>
      </c>
      <c r="E56" s="73" t="s">
        <v>84</v>
      </c>
      <c r="F56" s="74" t="n">
        <f aca="false">Compact!G56 + Compact!I56</f>
        <v>3.437582</v>
      </c>
      <c r="G56" s="73" t="s">
        <v>78</v>
      </c>
      <c r="H56" s="75" t="n">
        <f aca="false">Compact!V56</f>
        <v>0.48382</v>
      </c>
      <c r="I56" s="73" t="s">
        <v>80</v>
      </c>
      <c r="J56" s="5" t="n">
        <f aca="false">Compact!H56</f>
        <v>8.645903</v>
      </c>
      <c r="K56" s="5" t="n">
        <v>9.11638</v>
      </c>
      <c r="L56" s="5" t="n">
        <v>9.017774</v>
      </c>
    </row>
    <row r="57" customFormat="false" ht="15" hidden="false" customHeight="false" outlineLevel="0" collapsed="false">
      <c r="A57" s="4" t="n">
        <v>2019</v>
      </c>
      <c r="B57" s="72" t="n">
        <f aca="false">D57-( F57 + H57)</f>
        <v>14.486309</v>
      </c>
      <c r="C57" s="73" t="s">
        <v>75</v>
      </c>
      <c r="D57" s="9" t="n">
        <v>18.386349</v>
      </c>
      <c r="E57" s="73" t="s">
        <v>84</v>
      </c>
      <c r="F57" s="74" t="n">
        <f aca="false">Compact!G57 + Compact!I57</f>
        <v>3.433675</v>
      </c>
      <c r="G57" s="73" t="s">
        <v>78</v>
      </c>
      <c r="H57" s="75" t="n">
        <f aca="false">Compact!V57</f>
        <v>0.466365</v>
      </c>
      <c r="I57" s="73" t="s">
        <v>80</v>
      </c>
      <c r="J57" s="5" t="n">
        <f aca="false">Compact!H57</f>
        <v>18.386349</v>
      </c>
      <c r="K57" s="5" t="n">
        <v>8.514582</v>
      </c>
      <c r="L57" s="5" t="n">
        <v>8.975092</v>
      </c>
    </row>
    <row r="58" customFormat="false" ht="15" hidden="false" customHeight="false" outlineLevel="0" collapsed="false">
      <c r="A58" s="4" t="n">
        <v>2020</v>
      </c>
      <c r="B58" s="72" t="n">
        <f aca="false">D58-( F58 + H58)</f>
        <v>5.567007</v>
      </c>
      <c r="C58" s="73" t="s">
        <v>75</v>
      </c>
      <c r="D58" s="9" t="n">
        <v>9.685005</v>
      </c>
      <c r="E58" s="73" t="s">
        <v>84</v>
      </c>
      <c r="F58" s="74" t="n">
        <f aca="false">Compact!G58 + Compact!I58</f>
        <v>3.602948</v>
      </c>
      <c r="G58" s="73" t="s">
        <v>78</v>
      </c>
      <c r="H58" s="75" t="n">
        <f aca="false">Compact!V58</f>
        <v>0.51505</v>
      </c>
      <c r="I58" s="73" t="s">
        <v>80</v>
      </c>
      <c r="J58" s="5" t="n">
        <f aca="false">Compact!H58</f>
        <v>9.685005</v>
      </c>
      <c r="K58" s="5" t="n">
        <v>8.7828</v>
      </c>
      <c r="L58" s="5" t="n">
        <v>8.227934</v>
      </c>
    </row>
    <row r="59" customFormat="false" ht="15" hidden="false" customHeight="false" outlineLevel="0" collapsed="false">
      <c r="A59" s="4" t="n">
        <v>2021</v>
      </c>
      <c r="B59" s="72" t="n">
        <f aca="false">D59-( F59 + H59)</f>
        <v>3.622464</v>
      </c>
      <c r="C59" s="73" t="s">
        <v>75</v>
      </c>
      <c r="D59" s="9" t="n">
        <v>7.818</v>
      </c>
      <c r="E59" s="73" t="s">
        <v>84</v>
      </c>
      <c r="F59" s="74" t="n">
        <f aca="false">Compact!G59 + Compact!I59</f>
        <v>3.722693</v>
      </c>
      <c r="G59" s="73" t="s">
        <v>78</v>
      </c>
      <c r="H59" s="75" t="n">
        <f aca="false">Compact!V59</f>
        <v>0.472843</v>
      </c>
      <c r="I59" s="73" t="s">
        <v>80</v>
      </c>
      <c r="J59" s="5" t="n">
        <f aca="false">Compact!H59</f>
        <v>8.618</v>
      </c>
      <c r="K59" s="5" t="n">
        <v>9.144952</v>
      </c>
      <c r="L59" s="5" t="n">
        <v>7.811461</v>
      </c>
    </row>
    <row r="60" customFormat="false" ht="15" hidden="false" customHeight="false" outlineLevel="0" collapsed="false">
      <c r="A60" s="4" t="n">
        <v>2022</v>
      </c>
      <c r="B60" s="72" t="n">
        <f aca="false">D60-( F60 + H60)</f>
        <v>5.881399</v>
      </c>
      <c r="C60" s="73" t="s">
        <v>75</v>
      </c>
      <c r="D60" s="9" t="n">
        <v>10.11</v>
      </c>
      <c r="E60" s="73" t="s">
        <v>84</v>
      </c>
      <c r="F60" s="74" t="n">
        <f aca="false">Compact!G60 + Compact!I60</f>
        <v>3.801372</v>
      </c>
      <c r="G60" s="73" t="s">
        <v>78</v>
      </c>
      <c r="H60" s="75" t="n">
        <f aca="false">Compact!V60</f>
        <v>0.427229</v>
      </c>
      <c r="I60" s="73" t="s">
        <v>80</v>
      </c>
      <c r="J60" s="5" t="n">
        <f aca="false">Compact!H60</f>
        <v>10.91</v>
      </c>
      <c r="K60" s="5" t="n">
        <v>8.74239</v>
      </c>
      <c r="L60" s="5"/>
    </row>
    <row r="61" customFormat="false" ht="15" hidden="false" customHeight="false" outlineLevel="0" collapsed="false">
      <c r="A61" s="4" t="n">
        <v>2023</v>
      </c>
      <c r="B61" s="72" t="n">
        <f aca="false">D61-( F61 + H61)</f>
        <v>13.082503</v>
      </c>
      <c r="C61" s="73" t="s">
        <v>75</v>
      </c>
      <c r="D61" s="9" t="n">
        <v>17.389</v>
      </c>
      <c r="E61" s="73" t="s">
        <v>84</v>
      </c>
      <c r="F61" s="74" t="n">
        <f aca="false">Compact!G61 + Compact!I61</f>
        <v>3.878671</v>
      </c>
      <c r="G61" s="73" t="s">
        <v>78</v>
      </c>
      <c r="H61" s="75" t="n">
        <f aca="false">Compact!V61</f>
        <v>0.427826</v>
      </c>
      <c r="I61" s="73" t="s">
        <v>80</v>
      </c>
      <c r="J61" s="5" t="n">
        <f aca="false">Compact!H61</f>
        <v>18.189</v>
      </c>
      <c r="K61" s="5" t="n">
        <v>7.444923</v>
      </c>
      <c r="L61" s="5"/>
    </row>
    <row r="62" customFormat="false" ht="15" hidden="false" customHeight="false" outlineLevel="0" collapsed="false">
      <c r="A62" s="4" t="n">
        <v>2024</v>
      </c>
      <c r="B62" s="72" t="n">
        <f aca="false">D62-( F62 + H62)</f>
        <v>7.835068</v>
      </c>
      <c r="C62" s="73" t="s">
        <v>75</v>
      </c>
      <c r="D62" s="9" t="n">
        <v>12.132</v>
      </c>
      <c r="E62" s="73" t="s">
        <v>84</v>
      </c>
      <c r="F62" s="74" t="n">
        <f aca="false">Compact!G62 + Compact!I62</f>
        <v>3.830956</v>
      </c>
      <c r="G62" s="73" t="s">
        <v>78</v>
      </c>
      <c r="H62" s="75" t="n">
        <f aca="false">Compact!V62</f>
        <v>0.465976</v>
      </c>
      <c r="I62" s="73" t="s">
        <v>80</v>
      </c>
      <c r="J62" s="5" t="n">
        <f aca="false">Compact!H62</f>
        <v>12.932</v>
      </c>
      <c r="K62" s="5" t="n">
        <v>7.854363</v>
      </c>
      <c r="L62" s="5"/>
    </row>
    <row r="63" customFormat="false" ht="15" hidden="false" customHeight="false" outlineLevel="0" collapsed="false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14" min="2" style="0" width="6"/>
  </cols>
  <sheetData>
    <row r="1" customFormat="false" ht="24.75" hidden="false" customHeight="true" outlineLevel="0" collapsed="false">
      <c r="A1" s="1" t="s">
        <v>0</v>
      </c>
      <c r="B1" s="2" t="s">
        <v>85</v>
      </c>
      <c r="C1" s="2" t="s">
        <v>86</v>
      </c>
      <c r="D1" s="2" t="s">
        <v>87</v>
      </c>
      <c r="E1" s="2" t="s">
        <v>88</v>
      </c>
      <c r="F1" s="2" t="s">
        <v>89</v>
      </c>
      <c r="G1" s="2" t="s">
        <v>90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3" t="s">
        <v>97</v>
      </c>
    </row>
    <row r="2" customFormat="false" ht="15" hidden="false" customHeight="false" outlineLevel="0" collapsed="false">
      <c r="A2" s="29" t="n">
        <v>1971</v>
      </c>
      <c r="B2" s="76" t="n">
        <f aca="false">SUM(C2:E2)</f>
        <v>5132772</v>
      </c>
      <c r="C2" s="76" t="n">
        <v>477647</v>
      </c>
      <c r="D2" s="76" t="n">
        <v>4535</v>
      </c>
      <c r="E2" s="76" t="n">
        <v>4650590</v>
      </c>
      <c r="F2" s="76" t="n">
        <f aca="false">SUM(G2:J2)</f>
        <v>1184053</v>
      </c>
      <c r="G2" s="76" t="n">
        <v>1169730</v>
      </c>
      <c r="H2" s="76" t="n">
        <v>14323</v>
      </c>
      <c r="I2" s="76" t="n">
        <v>0</v>
      </c>
      <c r="J2" s="76" t="n">
        <v>0</v>
      </c>
      <c r="K2" s="76" t="n">
        <f aca="false">SUM(L2:N2)</f>
        <v>50538</v>
      </c>
      <c r="L2" s="76" t="n">
        <v>0</v>
      </c>
      <c r="M2" s="76" t="n">
        <v>45092</v>
      </c>
      <c r="N2" s="77" t="n">
        <v>5446</v>
      </c>
    </row>
    <row r="3" customFormat="false" ht="15" hidden="false" customHeight="false" outlineLevel="0" collapsed="false">
      <c r="A3" s="29" t="n">
        <v>1972</v>
      </c>
      <c r="B3" s="76" t="n">
        <f aca="false">SUM(C3:E3)</f>
        <v>5149961</v>
      </c>
      <c r="C3" s="76" t="n">
        <v>456036</v>
      </c>
      <c r="D3" s="76" t="n">
        <v>4539</v>
      </c>
      <c r="E3" s="76" t="n">
        <v>4689386</v>
      </c>
      <c r="F3" s="76" t="n">
        <f aca="false">SUM(G3:J3)</f>
        <v>1089172</v>
      </c>
      <c r="G3" s="76" t="n">
        <v>1072720</v>
      </c>
      <c r="H3" s="76" t="n">
        <v>16452</v>
      </c>
      <c r="I3" s="76" t="n">
        <v>0</v>
      </c>
      <c r="J3" s="76" t="n">
        <v>0</v>
      </c>
      <c r="K3" s="76" t="n">
        <f aca="false">SUM(L3:N3)</f>
        <v>80985</v>
      </c>
      <c r="L3" s="76" t="n">
        <v>0</v>
      </c>
      <c r="M3" s="76" t="n">
        <v>69816</v>
      </c>
      <c r="N3" s="77" t="n">
        <v>11169</v>
      </c>
    </row>
    <row r="4" customFormat="false" ht="15" hidden="false" customHeight="false" outlineLevel="0" collapsed="false">
      <c r="A4" s="29" t="n">
        <v>1973</v>
      </c>
      <c r="B4" s="76" t="n">
        <f aca="false">SUM(C4:E4)</f>
        <v>5230690</v>
      </c>
      <c r="C4" s="76" t="n">
        <v>485593</v>
      </c>
      <c r="D4" s="76" t="n">
        <v>4702</v>
      </c>
      <c r="E4" s="76" t="n">
        <v>4740395</v>
      </c>
      <c r="F4" s="76" t="n">
        <f aca="false">SUM(G4:J4)</f>
        <v>1142399</v>
      </c>
      <c r="G4" s="76" t="n">
        <v>1126177</v>
      </c>
      <c r="H4" s="76" t="n">
        <v>16222</v>
      </c>
      <c r="I4" s="76" t="n">
        <v>0</v>
      </c>
      <c r="J4" s="76" t="n">
        <v>0</v>
      </c>
      <c r="K4" s="76" t="n">
        <f aca="false">SUM(L4:N4)</f>
        <v>92569</v>
      </c>
      <c r="L4" s="76" t="n">
        <v>6</v>
      </c>
      <c r="M4" s="76" t="n">
        <v>80376</v>
      </c>
      <c r="N4" s="77" t="n">
        <v>12187</v>
      </c>
    </row>
    <row r="5" customFormat="false" ht="15" hidden="false" customHeight="false" outlineLevel="0" collapsed="false">
      <c r="A5" s="29" t="n">
        <v>1974</v>
      </c>
      <c r="B5" s="76" t="n">
        <f aca="false">SUM(C5:E5)</f>
        <v>5329059</v>
      </c>
      <c r="C5" s="76" t="n">
        <v>472003</v>
      </c>
      <c r="D5" s="76" t="n">
        <v>4427</v>
      </c>
      <c r="E5" s="76" t="n">
        <v>4852629</v>
      </c>
      <c r="F5" s="76" t="n">
        <f aca="false">SUM(G5:J5)</f>
        <v>1198848</v>
      </c>
      <c r="G5" s="76" t="n">
        <v>1181289</v>
      </c>
      <c r="H5" s="76" t="n">
        <v>17559</v>
      </c>
      <c r="I5" s="76" t="n">
        <v>0</v>
      </c>
      <c r="J5" s="76" t="n">
        <v>0</v>
      </c>
      <c r="K5" s="76" t="n">
        <f aca="false">SUM(L5:N5)</f>
        <v>94845</v>
      </c>
      <c r="L5" s="76" t="n">
        <v>38</v>
      </c>
      <c r="M5" s="76" t="n">
        <v>81367</v>
      </c>
      <c r="N5" s="77" t="n">
        <v>13440</v>
      </c>
    </row>
    <row r="6" customFormat="false" ht="15" hidden="false" customHeight="false" outlineLevel="0" collapsed="false">
      <c r="A6" s="29" t="n">
        <v>1975</v>
      </c>
      <c r="B6" s="76" t="n">
        <f aca="false">SUM(C6:E6)</f>
        <v>4894266</v>
      </c>
      <c r="C6" s="76" t="n">
        <v>469329</v>
      </c>
      <c r="D6" s="76" t="n">
        <v>4481</v>
      </c>
      <c r="E6" s="76" t="n">
        <v>4420456</v>
      </c>
      <c r="F6" s="76" t="n">
        <f aca="false">SUM(G6:J6)</f>
        <v>1229778</v>
      </c>
      <c r="G6" s="76" t="n">
        <v>1217125</v>
      </c>
      <c r="H6" s="76" t="n">
        <v>12653</v>
      </c>
      <c r="I6" s="76" t="n">
        <v>0</v>
      </c>
      <c r="J6" s="76" t="n">
        <v>0</v>
      </c>
      <c r="K6" s="76" t="n">
        <f aca="false">SUM(L6:N6)</f>
        <v>101211</v>
      </c>
      <c r="L6" s="76" t="n">
        <v>6</v>
      </c>
      <c r="M6" s="76" t="n">
        <v>86783</v>
      </c>
      <c r="N6" s="77" t="n">
        <v>14422</v>
      </c>
    </row>
    <row r="7" customFormat="false" ht="15" hidden="false" customHeight="false" outlineLevel="0" collapsed="false">
      <c r="A7" s="29" t="n">
        <v>1976</v>
      </c>
      <c r="B7" s="76" t="n">
        <f aca="false">SUM(C7:E7)</f>
        <v>4616212</v>
      </c>
      <c r="C7" s="76" t="n">
        <v>419274</v>
      </c>
      <c r="D7" s="76" t="n">
        <v>4296</v>
      </c>
      <c r="E7" s="76" t="n">
        <v>4192642</v>
      </c>
      <c r="F7" s="76" t="n">
        <f aca="false">SUM(G7:J7)</f>
        <v>1124849</v>
      </c>
      <c r="G7" s="76" t="n">
        <v>1112531</v>
      </c>
      <c r="H7" s="76" t="n">
        <v>12318</v>
      </c>
      <c r="I7" s="76" t="n">
        <v>0</v>
      </c>
      <c r="J7" s="76" t="n">
        <v>0</v>
      </c>
      <c r="K7" s="76" t="n">
        <f aca="false">SUM(L7:N7)</f>
        <v>73114</v>
      </c>
      <c r="L7" s="76" t="n">
        <v>4</v>
      </c>
      <c r="M7" s="76" t="n">
        <v>58401</v>
      </c>
      <c r="N7" s="77" t="n">
        <v>14709</v>
      </c>
    </row>
    <row r="8" customFormat="false" ht="15" hidden="false" customHeight="false" outlineLevel="0" collapsed="false">
      <c r="A8" s="29" t="n">
        <v>1977</v>
      </c>
      <c r="B8" s="76" t="n">
        <f aca="false">SUM(C8:E8)</f>
        <v>5011354</v>
      </c>
      <c r="C8" s="76" t="n">
        <v>449215</v>
      </c>
      <c r="D8" s="76" t="n">
        <v>4551</v>
      </c>
      <c r="E8" s="76" t="n">
        <v>4557588</v>
      </c>
      <c r="F8" s="76" t="n">
        <f aca="false">SUM(G8:J8)</f>
        <v>1105428</v>
      </c>
      <c r="G8" s="76" t="n">
        <v>1091183</v>
      </c>
      <c r="H8" s="76" t="n">
        <v>14245</v>
      </c>
      <c r="I8" s="76" t="n">
        <v>0</v>
      </c>
      <c r="J8" s="76" t="n">
        <v>0</v>
      </c>
      <c r="K8" s="76" t="n">
        <f aca="false">SUM(L8:N8)</f>
        <v>73109</v>
      </c>
      <c r="L8" s="76" t="n">
        <v>5</v>
      </c>
      <c r="M8" s="76" t="n">
        <v>58777</v>
      </c>
      <c r="N8" s="77" t="n">
        <v>14327</v>
      </c>
    </row>
    <row r="9" customFormat="false" ht="15" hidden="false" customHeight="false" outlineLevel="0" collapsed="false">
      <c r="A9" s="29" t="n">
        <v>1978</v>
      </c>
      <c r="B9" s="76" t="n">
        <f aca="false">SUM(C9:E9)</f>
        <v>4419374</v>
      </c>
      <c r="C9" s="76" t="n">
        <v>438979</v>
      </c>
      <c r="D9" s="76" t="n">
        <v>3846</v>
      </c>
      <c r="E9" s="76" t="n">
        <v>3976549</v>
      </c>
      <c r="F9" s="76" t="n">
        <f aca="false">SUM(G9:J9)</f>
        <v>1115058</v>
      </c>
      <c r="G9" s="76" t="n">
        <v>1099528</v>
      </c>
      <c r="H9" s="76" t="n">
        <v>15530</v>
      </c>
      <c r="I9" s="76" t="n">
        <v>0</v>
      </c>
      <c r="J9" s="76" t="n">
        <v>0</v>
      </c>
      <c r="K9" s="76" t="n">
        <f aca="false">SUM(L9:N9)</f>
        <v>71227</v>
      </c>
      <c r="L9" s="76" t="n">
        <v>6</v>
      </c>
      <c r="M9" s="76" t="n">
        <v>62168</v>
      </c>
      <c r="N9" s="77" t="n">
        <v>9053</v>
      </c>
    </row>
    <row r="10" customFormat="false" ht="15" hidden="false" customHeight="false" outlineLevel="0" collapsed="false">
      <c r="A10" s="29" t="n">
        <v>1979</v>
      </c>
      <c r="B10" s="76" t="n">
        <f aca="false">SUM(C10:E10)</f>
        <v>4702572</v>
      </c>
      <c r="C10" s="76" t="n">
        <v>476865</v>
      </c>
      <c r="D10" s="76" t="n">
        <v>1982</v>
      </c>
      <c r="E10" s="76" t="n">
        <v>4223725</v>
      </c>
      <c r="F10" s="76" t="n">
        <f aca="false">SUM(G10:J10)</f>
        <v>1021216</v>
      </c>
      <c r="G10" s="76" t="n">
        <v>1006709</v>
      </c>
      <c r="H10" s="76" t="n">
        <v>14507</v>
      </c>
      <c r="I10" s="76" t="n">
        <v>0</v>
      </c>
      <c r="J10" s="76" t="n">
        <v>0</v>
      </c>
      <c r="K10" s="76" t="n">
        <f aca="false">SUM(L10:N10)</f>
        <v>88760</v>
      </c>
      <c r="L10" s="76" t="n">
        <v>6</v>
      </c>
      <c r="M10" s="76" t="n">
        <v>76820</v>
      </c>
      <c r="N10" s="77" t="n">
        <v>11934</v>
      </c>
    </row>
    <row r="11" customFormat="false" ht="15" hidden="false" customHeight="false" outlineLevel="0" collapsed="false">
      <c r="A11" s="29" t="n">
        <v>1980</v>
      </c>
      <c r="B11" s="76" t="n">
        <f aca="false">SUM(C11:E11)</f>
        <v>4641684</v>
      </c>
      <c r="C11" s="76" t="n">
        <v>444197</v>
      </c>
      <c r="D11" s="76" t="n">
        <v>2770</v>
      </c>
      <c r="E11" s="76" t="n">
        <v>4194717</v>
      </c>
      <c r="F11" s="76" t="n">
        <f aca="false">SUM(G11:J11)</f>
        <v>1077426</v>
      </c>
      <c r="G11" s="76" t="n">
        <v>1061888</v>
      </c>
      <c r="H11" s="76" t="n">
        <v>15538</v>
      </c>
      <c r="I11" s="76" t="n">
        <v>0</v>
      </c>
      <c r="J11" s="76" t="n">
        <v>0</v>
      </c>
      <c r="K11" s="76" t="n">
        <f aca="false">SUM(L11:N11)</f>
        <v>92362</v>
      </c>
      <c r="L11" s="76" t="n">
        <v>5</v>
      </c>
      <c r="M11" s="76" t="n">
        <v>82194</v>
      </c>
      <c r="N11" s="77" t="n">
        <v>10163</v>
      </c>
    </row>
    <row r="12" customFormat="false" ht="15" hidden="false" customHeight="false" outlineLevel="0" collapsed="false">
      <c r="A12" s="29" t="n">
        <v>1981</v>
      </c>
      <c r="B12" s="76" t="n">
        <f aca="false">SUM(C12:E12)</f>
        <v>4689443</v>
      </c>
      <c r="C12" s="76" t="n">
        <v>535481</v>
      </c>
      <c r="D12" s="76" t="n">
        <v>3078</v>
      </c>
      <c r="E12" s="76" t="n">
        <v>4150884</v>
      </c>
      <c r="F12" s="76" t="n">
        <f aca="false">SUM(G12:J12)</f>
        <v>1262533</v>
      </c>
      <c r="G12" s="76" t="n">
        <v>1245861</v>
      </c>
      <c r="H12" s="76" t="n">
        <v>16672</v>
      </c>
      <c r="I12" s="76" t="n">
        <v>0</v>
      </c>
      <c r="J12" s="76" t="n">
        <v>0</v>
      </c>
      <c r="K12" s="76" t="n">
        <f aca="false">SUM(L12:N12)</f>
        <v>109945</v>
      </c>
      <c r="L12" s="76" t="n">
        <v>5</v>
      </c>
      <c r="M12" s="76" t="n">
        <v>95957</v>
      </c>
      <c r="N12" s="77" t="n">
        <v>13983</v>
      </c>
    </row>
    <row r="13" customFormat="false" ht="15" hidden="false" customHeight="false" outlineLevel="0" collapsed="false">
      <c r="A13" s="29" t="n">
        <v>1982</v>
      </c>
      <c r="B13" s="76" t="n">
        <f aca="false">SUM(C13:E13)</f>
        <v>4210711</v>
      </c>
      <c r="C13" s="76" t="n">
        <v>473864</v>
      </c>
      <c r="D13" s="76" t="n">
        <v>3450</v>
      </c>
      <c r="E13" s="76" t="n">
        <v>3733397</v>
      </c>
      <c r="F13" s="76" t="n">
        <f aca="false">SUM(G13:J13)</f>
        <v>1100499</v>
      </c>
      <c r="G13" s="76" t="n">
        <v>1085897</v>
      </c>
      <c r="H13" s="76" t="n">
        <v>14602</v>
      </c>
      <c r="I13" s="76" t="n">
        <v>0</v>
      </c>
      <c r="J13" s="76" t="n">
        <v>0</v>
      </c>
      <c r="K13" s="76" t="n">
        <f aca="false">SUM(L13:N13)</f>
        <v>102251</v>
      </c>
      <c r="L13" s="76" t="n">
        <v>4</v>
      </c>
      <c r="M13" s="76" t="n">
        <v>84953</v>
      </c>
      <c r="N13" s="77" t="n">
        <v>17294</v>
      </c>
    </row>
    <row r="14" customFormat="false" ht="15" hidden="false" customHeight="false" outlineLevel="0" collapsed="false">
      <c r="A14" s="29" t="n">
        <v>1983</v>
      </c>
      <c r="B14" s="76" t="n">
        <f aca="false">SUM(C14:E14)</f>
        <v>4169850</v>
      </c>
      <c r="C14" s="76" t="n">
        <v>345004</v>
      </c>
      <c r="D14" s="76" t="n">
        <v>3097</v>
      </c>
      <c r="E14" s="76" t="n">
        <v>3821749</v>
      </c>
      <c r="F14" s="76" t="n">
        <f aca="false">SUM(G14:J14)</f>
        <v>940915</v>
      </c>
      <c r="G14" s="76" t="n">
        <v>924575</v>
      </c>
      <c r="H14" s="76" t="n">
        <v>16340</v>
      </c>
      <c r="I14" s="76" t="n">
        <v>0</v>
      </c>
      <c r="J14" s="76" t="n">
        <v>0</v>
      </c>
      <c r="K14" s="76" t="n">
        <f aca="false">SUM(L14:N14)</f>
        <v>86525</v>
      </c>
      <c r="L14" s="76" t="n">
        <v>4</v>
      </c>
      <c r="M14" s="76" t="n">
        <v>71845</v>
      </c>
      <c r="N14" s="77" t="n">
        <v>14676</v>
      </c>
    </row>
    <row r="15" customFormat="false" ht="15" hidden="false" customHeight="false" outlineLevel="0" collapsed="false">
      <c r="A15" s="29" t="n">
        <v>1984</v>
      </c>
      <c r="B15" s="76" t="n">
        <f aca="false">SUM(C15:E15)</f>
        <v>4582985</v>
      </c>
      <c r="C15" s="76" t="n">
        <v>324063</v>
      </c>
      <c r="D15" s="76" t="n">
        <v>3079</v>
      </c>
      <c r="E15" s="76" t="n">
        <v>4255843</v>
      </c>
      <c r="F15" s="76" t="n">
        <f aca="false">SUM(G15:J15)</f>
        <v>1032373</v>
      </c>
      <c r="G15" s="76" t="n">
        <v>1011872</v>
      </c>
      <c r="H15" s="76" t="n">
        <v>20501</v>
      </c>
      <c r="I15" s="76" t="n">
        <v>0</v>
      </c>
      <c r="J15" s="76" t="n">
        <v>0</v>
      </c>
      <c r="K15" s="76" t="n">
        <f aca="false">SUM(L15:N15)</f>
        <v>101357</v>
      </c>
      <c r="L15" s="76" t="n">
        <v>4</v>
      </c>
      <c r="M15" s="76" t="n">
        <v>87155</v>
      </c>
      <c r="N15" s="77" t="n">
        <v>14198</v>
      </c>
    </row>
    <row r="16" customFormat="false" ht="15" hidden="false" customHeight="false" outlineLevel="0" collapsed="false">
      <c r="A16" s="29" t="n">
        <v>1985</v>
      </c>
      <c r="B16" s="76" t="n">
        <f aca="false">SUM(C16:E16)</f>
        <v>4698110</v>
      </c>
      <c r="C16" s="76" t="n">
        <v>402790</v>
      </c>
      <c r="D16" s="76" t="n">
        <v>2955</v>
      </c>
      <c r="E16" s="76" t="n">
        <v>4292365</v>
      </c>
      <c r="F16" s="76" t="n">
        <f aca="false">SUM(G16:J16)</f>
        <v>1107320</v>
      </c>
      <c r="G16" s="76" t="n">
        <v>1050723</v>
      </c>
      <c r="H16" s="76" t="n">
        <v>23095</v>
      </c>
      <c r="I16" s="76" t="n">
        <v>0</v>
      </c>
      <c r="J16" s="76" t="n">
        <v>33502</v>
      </c>
      <c r="K16" s="76" t="n">
        <f aca="false">SUM(L16:N16)</f>
        <v>101628</v>
      </c>
      <c r="L16" s="76" t="n">
        <v>4</v>
      </c>
      <c r="M16" s="76" t="n">
        <v>95369</v>
      </c>
      <c r="N16" s="77" t="n">
        <v>6255</v>
      </c>
    </row>
    <row r="17" customFormat="false" ht="15" hidden="false" customHeight="false" outlineLevel="0" collapsed="false">
      <c r="A17" s="29" t="n">
        <v>1986</v>
      </c>
      <c r="B17" s="76" t="n">
        <f aca="false">SUM(C17:E17)</f>
        <v>4724720</v>
      </c>
      <c r="C17" s="76" t="n">
        <v>404328</v>
      </c>
      <c r="D17" s="76" t="n">
        <v>2666</v>
      </c>
      <c r="E17" s="76" t="n">
        <v>4317726</v>
      </c>
      <c r="F17" s="76" t="n">
        <f aca="false">SUM(G17:J17)</f>
        <v>1227266</v>
      </c>
      <c r="G17" s="76" t="n">
        <v>1097948</v>
      </c>
      <c r="H17" s="76" t="n">
        <v>21682</v>
      </c>
      <c r="I17" s="76" t="n">
        <v>0</v>
      </c>
      <c r="J17" s="76" t="n">
        <v>107636</v>
      </c>
      <c r="K17" s="76" t="n">
        <f aca="false">SUM(L17:N17)</f>
        <v>112136</v>
      </c>
      <c r="L17" s="76" t="n">
        <v>5</v>
      </c>
      <c r="M17" s="76" t="n">
        <v>98869</v>
      </c>
      <c r="N17" s="77" t="n">
        <v>13262</v>
      </c>
    </row>
    <row r="18" customFormat="false" ht="15" hidden="false" customHeight="false" outlineLevel="0" collapsed="false">
      <c r="A18" s="29" t="n">
        <v>1987</v>
      </c>
      <c r="B18" s="76" t="n">
        <f aca="false">SUM(C18:E18)</f>
        <v>4799068</v>
      </c>
      <c r="C18" s="76" t="n">
        <v>419939</v>
      </c>
      <c r="D18" s="76" t="n">
        <v>2793</v>
      </c>
      <c r="E18" s="76" t="n">
        <v>4376336</v>
      </c>
      <c r="F18" s="76" t="n">
        <f aca="false">SUM(G18:J18)</f>
        <v>1552471</v>
      </c>
      <c r="G18" s="76" t="n">
        <v>1175612</v>
      </c>
      <c r="H18" s="76" t="n">
        <v>22294</v>
      </c>
      <c r="I18" s="76" t="n">
        <v>0</v>
      </c>
      <c r="J18" s="76" t="n">
        <v>354565</v>
      </c>
      <c r="K18" s="76" t="n">
        <f aca="false">SUM(L18:N18)</f>
        <v>108825</v>
      </c>
      <c r="L18" s="76" t="n">
        <v>6</v>
      </c>
      <c r="M18" s="76" t="n">
        <v>95164</v>
      </c>
      <c r="N18" s="77" t="n">
        <v>13655</v>
      </c>
    </row>
    <row r="19" customFormat="false" ht="15" hidden="false" customHeight="false" outlineLevel="0" collapsed="false">
      <c r="A19" s="29" t="n">
        <v>1988</v>
      </c>
      <c r="B19" s="76" t="n">
        <f aca="false">SUM(C19:E19)</f>
        <v>4939993</v>
      </c>
      <c r="C19" s="76" t="n">
        <v>456905</v>
      </c>
      <c r="D19" s="76" t="n">
        <v>3505</v>
      </c>
      <c r="E19" s="76" t="n">
        <v>4479583</v>
      </c>
      <c r="F19" s="76" t="n">
        <f aca="false">SUM(G19:J19)</f>
        <v>1729271</v>
      </c>
      <c r="G19" s="76" t="n">
        <v>1206510</v>
      </c>
      <c r="H19" s="76" t="n">
        <v>23436</v>
      </c>
      <c r="I19" s="76" t="n">
        <v>0</v>
      </c>
      <c r="J19" s="76" t="n">
        <v>499325</v>
      </c>
      <c r="K19" s="76" t="n">
        <f aca="false">SUM(L19:N19)</f>
        <v>128909</v>
      </c>
      <c r="L19" s="76" t="n">
        <v>22</v>
      </c>
      <c r="M19" s="76" t="n">
        <v>112902</v>
      </c>
      <c r="N19" s="77" t="n">
        <v>15985</v>
      </c>
    </row>
    <row r="20" customFormat="false" ht="15" hidden="false" customHeight="false" outlineLevel="0" collapsed="false">
      <c r="A20" s="29" t="n">
        <v>1989</v>
      </c>
      <c r="B20" s="76" t="n">
        <f aca="false">SUM(C20:E20)</f>
        <v>5040996</v>
      </c>
      <c r="C20" s="76" t="n">
        <v>467068</v>
      </c>
      <c r="D20" s="76" t="n">
        <v>3668</v>
      </c>
      <c r="E20" s="76" t="n">
        <v>4570260</v>
      </c>
      <c r="F20" s="76" t="n">
        <f aca="false">SUM(G20:J20)</f>
        <v>2020121</v>
      </c>
      <c r="G20" s="76" t="n">
        <v>1236687</v>
      </c>
      <c r="H20" s="76" t="n">
        <v>24427</v>
      </c>
      <c r="I20" s="76" t="n">
        <v>0</v>
      </c>
      <c r="J20" s="76" t="n">
        <v>759007</v>
      </c>
      <c r="K20" s="76" t="n">
        <f aca="false">SUM(L20:N20)</f>
        <v>152518</v>
      </c>
      <c r="L20" s="76" t="n">
        <v>4</v>
      </c>
      <c r="M20" s="76" t="n">
        <v>138249</v>
      </c>
      <c r="N20" s="77" t="n">
        <v>14265</v>
      </c>
    </row>
    <row r="21" customFormat="false" ht="15" hidden="false" customHeight="false" outlineLevel="0" collapsed="false">
      <c r="A21" s="29" t="n">
        <v>1990</v>
      </c>
      <c r="B21" s="76" t="n">
        <f aca="false">SUM(C21:E21)</f>
        <v>5127142</v>
      </c>
      <c r="C21" s="76" t="n">
        <v>486319</v>
      </c>
      <c r="D21" s="76" t="n">
        <v>1979</v>
      </c>
      <c r="E21" s="76" t="n">
        <v>4638844</v>
      </c>
      <c r="F21" s="76" t="n">
        <f aca="false">SUM(G21:J21)</f>
        <v>2096338</v>
      </c>
      <c r="G21" s="76" t="n">
        <v>1292853</v>
      </c>
      <c r="H21" s="76" t="n">
        <v>24431</v>
      </c>
      <c r="I21" s="76" t="n">
        <v>0</v>
      </c>
      <c r="J21" s="76" t="n">
        <v>779054</v>
      </c>
      <c r="K21" s="76" t="n">
        <f aca="false">SUM(L21:N21)</f>
        <v>167318</v>
      </c>
      <c r="L21" s="76" t="n">
        <v>4</v>
      </c>
      <c r="M21" s="76" t="n">
        <v>150041</v>
      </c>
      <c r="N21" s="77" t="n">
        <v>17273</v>
      </c>
    </row>
    <row r="22" customFormat="false" ht="15" hidden="false" customHeight="false" outlineLevel="0" collapsed="false">
      <c r="A22" s="29" t="n">
        <v>1991</v>
      </c>
      <c r="B22" s="76" t="n">
        <f aca="false">SUM(C22:E22)</f>
        <v>4912228</v>
      </c>
      <c r="C22" s="76" t="n">
        <v>437903</v>
      </c>
      <c r="D22" s="76" t="n">
        <v>5447</v>
      </c>
      <c r="E22" s="76" t="n">
        <v>4468878</v>
      </c>
      <c r="F22" s="76" t="n">
        <f aca="false">SUM(G22:J22)</f>
        <v>1699960</v>
      </c>
      <c r="G22" s="76" t="n">
        <v>1220848</v>
      </c>
      <c r="H22" s="76" t="n">
        <v>25281</v>
      </c>
      <c r="I22" s="76" t="n">
        <v>0</v>
      </c>
      <c r="J22" s="76" t="n">
        <v>453831</v>
      </c>
      <c r="K22" s="76" t="n">
        <f aca="false">SUM(L22:N22)</f>
        <v>164156</v>
      </c>
      <c r="L22" s="76" t="n">
        <v>14</v>
      </c>
      <c r="M22" s="76" t="n">
        <v>149321</v>
      </c>
      <c r="N22" s="77" t="n">
        <v>14821</v>
      </c>
    </row>
    <row r="23" customFormat="false" ht="15" hidden="false" customHeight="false" outlineLevel="0" collapsed="false">
      <c r="A23" s="29" t="n">
        <v>1992</v>
      </c>
      <c r="B23" s="76" t="n">
        <f aca="false">SUM(C23:E23)</f>
        <v>4461059</v>
      </c>
      <c r="C23" s="76" t="n">
        <v>383837</v>
      </c>
      <c r="D23" s="76" t="n">
        <v>1366</v>
      </c>
      <c r="E23" s="76" t="n">
        <v>4075856</v>
      </c>
      <c r="F23" s="76" t="n">
        <f aca="false">SUM(G23:J23)</f>
        <v>1739857</v>
      </c>
      <c r="G23" s="76" t="n">
        <v>1121547</v>
      </c>
      <c r="H23" s="76" t="n">
        <v>26229</v>
      </c>
      <c r="I23" s="76" t="n">
        <v>0</v>
      </c>
      <c r="J23" s="76" t="n">
        <v>592081</v>
      </c>
      <c r="K23" s="76" t="n">
        <f aca="false">SUM(L23:N23)</f>
        <v>160550</v>
      </c>
      <c r="L23" s="76" t="n">
        <v>15</v>
      </c>
      <c r="M23" s="76" t="n">
        <v>146604</v>
      </c>
      <c r="N23" s="77" t="n">
        <v>13931</v>
      </c>
    </row>
    <row r="24" customFormat="false" ht="15" hidden="false" customHeight="false" outlineLevel="0" collapsed="false">
      <c r="A24" s="29" t="n">
        <v>1993</v>
      </c>
      <c r="B24" s="76" t="n">
        <f aca="false">SUM(C24:E24)</f>
        <v>4753319</v>
      </c>
      <c r="C24" s="76" t="n">
        <v>452614</v>
      </c>
      <c r="D24" s="76" t="n">
        <v>5564</v>
      </c>
      <c r="E24" s="76" t="n">
        <v>4295141</v>
      </c>
      <c r="F24" s="76" t="n">
        <f aca="false">SUM(G24:J24)</f>
        <v>2078322</v>
      </c>
      <c r="G24" s="76" t="n">
        <v>1018987</v>
      </c>
      <c r="H24" s="76" t="n">
        <v>34535</v>
      </c>
      <c r="I24" s="76" t="n">
        <v>0</v>
      </c>
      <c r="J24" s="76" t="n">
        <v>1024800</v>
      </c>
      <c r="K24" s="76" t="n">
        <f aca="false">SUM(L24:N24)</f>
        <v>179868</v>
      </c>
      <c r="L24" s="76" t="n">
        <v>30</v>
      </c>
      <c r="M24" s="76" t="n">
        <v>165031</v>
      </c>
      <c r="N24" s="77" t="n">
        <v>14807</v>
      </c>
    </row>
    <row r="25" customFormat="false" ht="15" hidden="false" customHeight="false" outlineLevel="0" collapsed="false">
      <c r="A25" s="29" t="n">
        <v>1994</v>
      </c>
      <c r="B25" s="76" t="n">
        <f aca="false">SUM(C25:E25)</f>
        <v>5146805</v>
      </c>
      <c r="C25" s="76" t="n">
        <v>467904</v>
      </c>
      <c r="D25" s="76" t="n">
        <v>4520</v>
      </c>
      <c r="E25" s="76" t="n">
        <v>4674381</v>
      </c>
      <c r="F25" s="76" t="n">
        <f aca="false">SUM(G25:J25)</f>
        <v>2077276</v>
      </c>
      <c r="G25" s="76" t="n">
        <v>1305879</v>
      </c>
      <c r="H25" s="76" t="n">
        <v>39799</v>
      </c>
      <c r="I25" s="76" t="n">
        <v>0</v>
      </c>
      <c r="J25" s="76" t="n">
        <v>731598</v>
      </c>
      <c r="K25" s="76" t="n">
        <f aca="false">SUM(L25:N25)</f>
        <v>205644</v>
      </c>
      <c r="L25" s="76" t="n">
        <v>24</v>
      </c>
      <c r="M25" s="76" t="n">
        <v>191638</v>
      </c>
      <c r="N25" s="77" t="n">
        <v>13982</v>
      </c>
    </row>
    <row r="26" customFormat="false" ht="15" hidden="false" customHeight="false" outlineLevel="0" collapsed="false">
      <c r="A26" s="29" t="n">
        <v>1995</v>
      </c>
      <c r="B26" s="76" t="n">
        <f aca="false">SUM(C26:E26)</f>
        <v>4836595</v>
      </c>
      <c r="C26" s="76" t="n">
        <v>438868</v>
      </c>
      <c r="D26" s="76" t="n">
        <v>6075</v>
      </c>
      <c r="E26" s="76" t="n">
        <v>4391652</v>
      </c>
      <c r="F26" s="76" t="n">
        <f aca="false">SUM(G26:J26)</f>
        <v>2042001</v>
      </c>
      <c r="G26" s="76" t="n">
        <v>1216064</v>
      </c>
      <c r="H26" s="76" t="n">
        <v>40675</v>
      </c>
      <c r="I26" s="76" t="n">
        <v>0</v>
      </c>
      <c r="J26" s="76" t="n">
        <v>785262</v>
      </c>
      <c r="K26" s="76" t="n">
        <f aca="false">SUM(L26:N26)</f>
        <v>201215</v>
      </c>
      <c r="L26" s="76" t="n">
        <v>26</v>
      </c>
      <c r="M26" s="76" t="n">
        <v>187908</v>
      </c>
      <c r="N26" s="77" t="n">
        <v>13281</v>
      </c>
    </row>
    <row r="27" customFormat="false" ht="15" hidden="false" customHeight="false" outlineLevel="0" collapsed="false">
      <c r="A27" s="29" t="n">
        <v>1996</v>
      </c>
      <c r="B27" s="76" t="n">
        <f aca="false">SUM(C27:E27)</f>
        <v>5225745</v>
      </c>
      <c r="C27" s="76" t="n">
        <v>505492</v>
      </c>
      <c r="D27" s="76" t="n">
        <v>1892</v>
      </c>
      <c r="E27" s="76" t="n">
        <v>4718361</v>
      </c>
      <c r="F27" s="76" t="n">
        <f aca="false">SUM(G27:J27)</f>
        <v>2544126</v>
      </c>
      <c r="G27" s="76" t="n">
        <v>1311275</v>
      </c>
      <c r="H27" s="76" t="n">
        <v>36792</v>
      </c>
      <c r="I27" s="76" t="n">
        <v>0</v>
      </c>
      <c r="J27" s="76" t="n">
        <v>1196059</v>
      </c>
      <c r="K27" s="76" t="n">
        <f aca="false">SUM(L27:N27)</f>
        <v>237378</v>
      </c>
      <c r="L27" s="76" t="n">
        <v>98</v>
      </c>
      <c r="M27" s="76" t="n">
        <v>224131</v>
      </c>
      <c r="N27" s="77" t="n">
        <v>13149</v>
      </c>
    </row>
    <row r="28" customFormat="false" ht="15" hidden="false" customHeight="false" outlineLevel="0" collapsed="false">
      <c r="A28" s="29" t="n">
        <v>1997</v>
      </c>
      <c r="B28" s="76" t="n">
        <f aca="false">SUM(C28:E28)</f>
        <v>5161754</v>
      </c>
      <c r="C28" s="76" t="n">
        <v>422730</v>
      </c>
      <c r="D28" s="76" t="n">
        <v>3850</v>
      </c>
      <c r="E28" s="76" t="n">
        <v>4735174</v>
      </c>
      <c r="F28" s="76" t="n">
        <f aca="false">SUM(G28:J28)</f>
        <v>2699382</v>
      </c>
      <c r="G28" s="76" t="n">
        <v>1250386</v>
      </c>
      <c r="H28" s="76" t="n">
        <v>35066</v>
      </c>
      <c r="I28" s="76" t="n">
        <v>0</v>
      </c>
      <c r="J28" s="76" t="n">
        <v>1413930</v>
      </c>
      <c r="K28" s="76" t="n">
        <f aca="false">SUM(L28:N28)</f>
        <v>223353</v>
      </c>
      <c r="L28" s="76" t="n">
        <v>1505</v>
      </c>
      <c r="M28" s="76" t="n">
        <v>208721</v>
      </c>
      <c r="N28" s="77" t="n">
        <v>13127</v>
      </c>
    </row>
    <row r="29" customFormat="false" ht="15" hidden="false" customHeight="false" outlineLevel="0" collapsed="false">
      <c r="A29" s="29" t="n">
        <v>1998</v>
      </c>
      <c r="B29" s="76" t="n">
        <f aca="false">SUM(C29:E29)</f>
        <v>4952918</v>
      </c>
      <c r="C29" s="76" t="n">
        <v>433470</v>
      </c>
      <c r="D29" s="76" t="n">
        <v>7309</v>
      </c>
      <c r="E29" s="76" t="n">
        <v>4512139</v>
      </c>
      <c r="F29" s="76" t="n">
        <f aca="false">SUM(G29:J29)</f>
        <v>2419939</v>
      </c>
      <c r="G29" s="76" t="n">
        <v>1157742</v>
      </c>
      <c r="H29" s="76" t="n">
        <v>33964</v>
      </c>
      <c r="I29" s="76" t="n">
        <v>0</v>
      </c>
      <c r="J29" s="76" t="n">
        <v>1228233</v>
      </c>
      <c r="K29" s="76" t="n">
        <f aca="false">SUM(L29:N29)</f>
        <v>216944</v>
      </c>
      <c r="L29" s="76" t="n">
        <v>1640</v>
      </c>
      <c r="M29" s="76" t="n">
        <v>202453</v>
      </c>
      <c r="N29" s="77" t="n">
        <v>12851</v>
      </c>
    </row>
    <row r="30" customFormat="false" ht="15" hidden="false" customHeight="false" outlineLevel="0" collapsed="false">
      <c r="A30" s="29" t="n">
        <v>1999</v>
      </c>
      <c r="B30" s="76" t="n">
        <f aca="false">SUM(C30:E30)</f>
        <v>5106984</v>
      </c>
      <c r="C30" s="76" t="n">
        <v>469925</v>
      </c>
      <c r="D30" s="76" t="n">
        <v>2204</v>
      </c>
      <c r="E30" s="76" t="n">
        <v>4634855</v>
      </c>
      <c r="F30" s="76" t="n">
        <f aca="false">SUM(G30:J30)</f>
        <v>2578243</v>
      </c>
      <c r="G30" s="76" t="n">
        <v>1154645</v>
      </c>
      <c r="H30" s="76" t="n">
        <v>35433</v>
      </c>
      <c r="I30" s="76" t="n">
        <v>0</v>
      </c>
      <c r="J30" s="76" t="n">
        <v>1388165</v>
      </c>
      <c r="K30" s="76" t="n">
        <f aca="false">SUM(L30:N30)</f>
        <v>257163</v>
      </c>
      <c r="L30" s="76" t="n">
        <v>3301</v>
      </c>
      <c r="M30" s="76" t="n">
        <v>241713</v>
      </c>
      <c r="N30" s="77" t="n">
        <v>12149</v>
      </c>
    </row>
    <row r="31" customFormat="false" ht="15" hidden="false" customHeight="false" outlineLevel="0" collapsed="false">
      <c r="A31" s="29" t="n">
        <v>2000</v>
      </c>
      <c r="B31" s="76" t="n">
        <f aca="false">SUM(C31:E31)</f>
        <v>5268624</v>
      </c>
      <c r="C31" s="76" t="n">
        <v>511055</v>
      </c>
      <c r="D31" s="76" t="n">
        <v>1914</v>
      </c>
      <c r="E31" s="76" t="n">
        <v>4755655</v>
      </c>
      <c r="F31" s="76" t="n">
        <f aca="false">SUM(G31:J31)</f>
        <v>2641106</v>
      </c>
      <c r="G31" s="76" t="n">
        <v>1172391</v>
      </c>
      <c r="H31" s="76" t="n">
        <v>44557</v>
      </c>
      <c r="I31" s="76" t="n">
        <v>0</v>
      </c>
      <c r="J31" s="76" t="n">
        <v>1424158</v>
      </c>
      <c r="K31" s="76" t="n">
        <f aca="false">SUM(L31:N31)</f>
        <v>290071</v>
      </c>
      <c r="L31" s="76" t="n">
        <v>4333</v>
      </c>
      <c r="M31" s="76" t="n">
        <v>272336</v>
      </c>
      <c r="N31" s="77" t="n">
        <v>13402</v>
      </c>
    </row>
    <row r="32" customFormat="false" ht="15" hidden="false" customHeight="false" outlineLevel="0" collapsed="false">
      <c r="A32" s="29" t="n">
        <v>2001</v>
      </c>
      <c r="B32" s="76" t="n">
        <f aca="false">SUM(C32:E32)</f>
        <v>5168465</v>
      </c>
      <c r="C32" s="76" t="n">
        <v>499903</v>
      </c>
      <c r="D32" s="76" t="n">
        <v>3052</v>
      </c>
      <c r="E32" s="76" t="n">
        <v>4665510</v>
      </c>
      <c r="F32" s="76" t="n">
        <f aca="false">SUM(G32:J32)</f>
        <v>2687818</v>
      </c>
      <c r="G32" s="76" t="n">
        <v>1127979</v>
      </c>
      <c r="H32" s="76" t="n">
        <v>36747</v>
      </c>
      <c r="I32" s="76" t="n">
        <v>0</v>
      </c>
      <c r="J32" s="76" t="n">
        <v>1523092</v>
      </c>
      <c r="K32" s="76" t="n">
        <f aca="false">SUM(L32:N32)</f>
        <v>293059</v>
      </c>
      <c r="L32" s="76" t="n">
        <v>3051</v>
      </c>
      <c r="M32" s="76" t="n">
        <v>277040</v>
      </c>
      <c r="N32" s="77" t="n">
        <v>12968</v>
      </c>
    </row>
    <row r="33" customFormat="false" ht="15" hidden="false" customHeight="false" outlineLevel="0" collapsed="false">
      <c r="A33" s="29" t="n">
        <v>2002</v>
      </c>
      <c r="B33" s="76" t="n">
        <f aca="false">SUM(C33:E33)</f>
        <v>5275495</v>
      </c>
      <c r="C33" s="76" t="n">
        <v>551425</v>
      </c>
      <c r="D33" s="76" t="n">
        <v>1985</v>
      </c>
      <c r="E33" s="76" t="n">
        <v>4722085</v>
      </c>
      <c r="F33" s="76" t="n">
        <f aca="false">SUM(G33:J33)</f>
        <v>2801672</v>
      </c>
      <c r="G33" s="76" t="n">
        <v>1181802</v>
      </c>
      <c r="H33" s="76" t="n">
        <v>38275</v>
      </c>
      <c r="I33" s="76" t="n">
        <v>0</v>
      </c>
      <c r="J33" s="76" t="n">
        <v>1581595</v>
      </c>
      <c r="K33" s="76" t="n">
        <f aca="false">SUM(L33:N33)</f>
        <v>325244</v>
      </c>
      <c r="L33" s="76" t="n">
        <v>3040</v>
      </c>
      <c r="M33" s="76" t="n">
        <v>309907</v>
      </c>
      <c r="N33" s="77" t="n">
        <v>12297</v>
      </c>
    </row>
    <row r="34" customFormat="false" ht="15" hidden="false" customHeight="false" outlineLevel="0" collapsed="false">
      <c r="A34" s="29" t="n">
        <v>2003</v>
      </c>
      <c r="B34" s="76" t="n">
        <f aca="false">SUM(C34:E34)</f>
        <v>4408745</v>
      </c>
      <c r="C34" s="76" t="n">
        <v>447005</v>
      </c>
      <c r="D34" s="76" t="n">
        <v>2923</v>
      </c>
      <c r="E34" s="76" t="n">
        <v>3958817</v>
      </c>
      <c r="F34" s="76" t="n">
        <f aca="false">SUM(G34:J34)</f>
        <v>2828916</v>
      </c>
      <c r="G34" s="76" t="n">
        <v>1102989</v>
      </c>
      <c r="H34" s="76" t="n">
        <v>40737</v>
      </c>
      <c r="I34" s="76" t="n">
        <v>0</v>
      </c>
      <c r="J34" s="76" t="n">
        <v>1685190</v>
      </c>
      <c r="K34" s="76" t="n">
        <f aca="false">SUM(L34:N34)</f>
        <v>270674</v>
      </c>
      <c r="L34" s="76" t="n">
        <v>2925</v>
      </c>
      <c r="M34" s="76" t="n">
        <v>256185</v>
      </c>
      <c r="N34" s="77" t="n">
        <v>11564</v>
      </c>
    </row>
    <row r="35" customFormat="false" ht="15" hidden="false" customHeight="false" outlineLevel="0" collapsed="false">
      <c r="A35" s="29" t="n">
        <v>2004</v>
      </c>
      <c r="B35" s="76" t="n">
        <f aca="false">SUM(C35:E35)</f>
        <v>4316185</v>
      </c>
      <c r="C35" s="76" t="n">
        <v>475886</v>
      </c>
      <c r="D35" s="76" t="n">
        <v>3383</v>
      </c>
      <c r="E35" s="76" t="n">
        <v>3836916</v>
      </c>
      <c r="F35" s="76" t="n">
        <f aca="false">SUM(G35:J35)</f>
        <v>2783342</v>
      </c>
      <c r="G35" s="76" t="n">
        <v>1076976</v>
      </c>
      <c r="H35" s="76" t="n">
        <v>40039</v>
      </c>
      <c r="I35" s="76" t="n">
        <v>0</v>
      </c>
      <c r="J35" s="76" t="n">
        <v>1666327</v>
      </c>
      <c r="K35" s="76" t="n">
        <f aca="false">SUM(L35:N35)</f>
        <v>266819</v>
      </c>
      <c r="L35" s="76" t="n">
        <v>2604</v>
      </c>
      <c r="M35" s="76" t="n">
        <v>252177</v>
      </c>
      <c r="N35" s="77" t="n">
        <v>12038</v>
      </c>
    </row>
    <row r="36" customFormat="false" ht="15" hidden="false" customHeight="false" outlineLevel="0" collapsed="false">
      <c r="A36" s="29" t="n">
        <v>2005</v>
      </c>
      <c r="B36" s="76" t="n">
        <f aca="false">SUM(C36:E36)</f>
        <v>4329258</v>
      </c>
      <c r="C36" s="76" t="n">
        <v>388784</v>
      </c>
      <c r="D36" s="76" t="n">
        <v>3608</v>
      </c>
      <c r="E36" s="76" t="n">
        <v>3936866</v>
      </c>
      <c r="F36" s="76" t="n">
        <f aca="false">SUM(G36:J36)</f>
        <v>2427443</v>
      </c>
      <c r="G36" s="76" t="n">
        <v>1072388</v>
      </c>
      <c r="H36" s="76" t="n">
        <v>35184</v>
      </c>
      <c r="I36" s="76" t="n">
        <v>0</v>
      </c>
      <c r="J36" s="76" t="n">
        <v>1319871</v>
      </c>
      <c r="K36" s="76" t="n">
        <f aca="false">SUM(L36:N36)</f>
        <v>276482</v>
      </c>
      <c r="L36" s="76" t="n">
        <v>3615</v>
      </c>
      <c r="M36" s="76" t="n">
        <v>260466</v>
      </c>
      <c r="N36" s="77" t="n">
        <v>12401</v>
      </c>
    </row>
    <row r="37" customFormat="false" ht="15" hidden="false" customHeight="false" outlineLevel="0" collapsed="false">
      <c r="A37" s="29" t="n">
        <v>2006</v>
      </c>
      <c r="B37" s="76" t="n">
        <f aca="false">SUM(C37:E37)</f>
        <v>4293651</v>
      </c>
      <c r="C37" s="76" t="n">
        <v>419337</v>
      </c>
      <c r="D37" s="76" t="n">
        <v>2888</v>
      </c>
      <c r="E37" s="76" t="n">
        <v>3871426</v>
      </c>
      <c r="F37" s="76" t="n">
        <f aca="false">SUM(G37:J37)</f>
        <v>2780741</v>
      </c>
      <c r="G37" s="76" t="n">
        <v>1123743</v>
      </c>
      <c r="H37" s="76" t="n">
        <v>40285</v>
      </c>
      <c r="I37" s="76" t="n">
        <v>0</v>
      </c>
      <c r="J37" s="76" t="n">
        <v>1616713</v>
      </c>
      <c r="K37" s="76" t="n">
        <f aca="false">SUM(L37:N37)</f>
        <v>273703</v>
      </c>
      <c r="L37" s="76" t="n">
        <v>3378</v>
      </c>
      <c r="M37" s="76" t="n">
        <v>269077</v>
      </c>
      <c r="N37" s="77" t="n">
        <v>1248</v>
      </c>
    </row>
    <row r="38" customFormat="false" ht="15" hidden="false" customHeight="false" outlineLevel="0" collapsed="false">
      <c r="A38" s="29" t="n">
        <v>2007</v>
      </c>
      <c r="B38" s="76" t="n">
        <f aca="false">SUM(C38:E38)</f>
        <v>4370695</v>
      </c>
      <c r="C38" s="76" t="n">
        <v>445998</v>
      </c>
      <c r="D38" s="76" t="n">
        <v>3210</v>
      </c>
      <c r="E38" s="76" t="n">
        <v>3921487</v>
      </c>
      <c r="F38" s="76" t="n">
        <f aca="false">SUM(G38:J38)</f>
        <v>2781574</v>
      </c>
      <c r="G38" s="76" t="n">
        <v>1135257</v>
      </c>
      <c r="H38" s="76" t="n">
        <v>35564</v>
      </c>
      <c r="I38" s="76" t="n">
        <v>0</v>
      </c>
      <c r="J38" s="76" t="n">
        <v>1610753</v>
      </c>
      <c r="K38" s="76" t="n">
        <f aca="false">SUM(L38:N38)</f>
        <v>283521</v>
      </c>
      <c r="L38" s="76" t="n">
        <v>2870</v>
      </c>
      <c r="M38" s="76" t="n">
        <v>280255</v>
      </c>
      <c r="N38" s="77" t="n">
        <v>396</v>
      </c>
    </row>
    <row r="39" customFormat="false" ht="15" hidden="false" customHeight="false" outlineLevel="0" collapsed="false">
      <c r="A39" s="29" t="n">
        <v>2008</v>
      </c>
      <c r="B39" s="76" t="n">
        <f aca="false">SUM(C39:E39)</f>
        <v>4498810</v>
      </c>
      <c r="C39" s="76" t="n">
        <v>440833</v>
      </c>
      <c r="D39" s="76" t="n">
        <v>2862</v>
      </c>
      <c r="E39" s="76" t="n">
        <v>4055115</v>
      </c>
      <c r="F39" s="76" t="n">
        <f aca="false">SUM(G39:J39)</f>
        <v>2751841</v>
      </c>
      <c r="G39" s="76" t="n">
        <v>1151340</v>
      </c>
      <c r="H39" s="76" t="n">
        <v>38782</v>
      </c>
      <c r="I39" s="76" t="n">
        <v>0</v>
      </c>
      <c r="J39" s="76" t="n">
        <v>1561719</v>
      </c>
      <c r="K39" s="76" t="n">
        <f aca="false">SUM(L39:N39)</f>
        <v>265460</v>
      </c>
      <c r="L39" s="76" t="n">
        <v>3780</v>
      </c>
      <c r="M39" s="76" t="n">
        <v>261189</v>
      </c>
      <c r="N39" s="77" t="n">
        <v>491</v>
      </c>
    </row>
    <row r="40" customFormat="false" ht="15" hidden="false" customHeight="false" outlineLevel="0" collapsed="false">
      <c r="A40" s="29" t="n">
        <v>2009</v>
      </c>
      <c r="B40" s="76" t="n">
        <f aca="false">SUM(C40:E40)</f>
        <v>4358073</v>
      </c>
      <c r="C40" s="76" t="n">
        <v>344423</v>
      </c>
      <c r="D40" s="76" t="n">
        <v>2988</v>
      </c>
      <c r="E40" s="76" t="n">
        <v>4010662</v>
      </c>
      <c r="F40" s="76" t="n">
        <f aca="false">SUM(G40:J40)</f>
        <v>2831038</v>
      </c>
      <c r="G40" s="76" t="n">
        <v>1133450</v>
      </c>
      <c r="H40" s="76" t="n">
        <v>37780</v>
      </c>
      <c r="I40" s="76" t="n">
        <v>0</v>
      </c>
      <c r="J40" s="76" t="n">
        <v>1659808</v>
      </c>
      <c r="K40" s="76" t="n">
        <f aca="false">SUM(L40:N40)</f>
        <v>249147</v>
      </c>
      <c r="L40" s="76" t="n">
        <v>3261</v>
      </c>
      <c r="M40" s="76" t="n">
        <v>245366</v>
      </c>
      <c r="N40" s="77" t="n">
        <v>520</v>
      </c>
    </row>
    <row r="41" customFormat="false" ht="15" hidden="false" customHeight="false" outlineLevel="0" collapsed="false">
      <c r="A41" s="29" t="n">
        <v>2010</v>
      </c>
      <c r="B41" s="76" t="n">
        <f aca="false">SUM(C41:E41)</f>
        <v>4356839</v>
      </c>
      <c r="C41" s="76" t="n">
        <v>323008</v>
      </c>
      <c r="D41" s="76" t="n">
        <v>2754</v>
      </c>
      <c r="E41" s="76" t="n">
        <v>4031077</v>
      </c>
      <c r="F41" s="76" t="n">
        <f aca="false">SUM(G41:J41)</f>
        <v>2779582</v>
      </c>
      <c r="G41" s="76" t="n">
        <v>1091593</v>
      </c>
      <c r="H41" s="76" t="n">
        <v>35222</v>
      </c>
      <c r="I41" s="76" t="n">
        <v>0</v>
      </c>
      <c r="J41" s="76" t="n">
        <v>1652767</v>
      </c>
      <c r="K41" s="76" t="n">
        <f aca="false">SUM(L41:N41)</f>
        <v>233142</v>
      </c>
      <c r="L41" s="76" t="n">
        <v>2844</v>
      </c>
      <c r="M41" s="76" t="n">
        <v>229928</v>
      </c>
      <c r="N41" s="77" t="n">
        <v>370</v>
      </c>
    </row>
    <row r="42" customFormat="false" ht="15" hidden="false" customHeight="false" outlineLevel="0" collapsed="false">
      <c r="A42" s="29" t="n">
        <v>2011</v>
      </c>
      <c r="B42" s="76" t="n">
        <f aca="false">SUM(C42:E42)</f>
        <v>4312661</v>
      </c>
      <c r="C42" s="76" t="n">
        <v>386113</v>
      </c>
      <c r="D42" s="76" t="n">
        <v>2426</v>
      </c>
      <c r="E42" s="76" t="n">
        <v>3924122</v>
      </c>
      <c r="F42" s="76" t="n">
        <f aca="false">SUM(G42:J42)</f>
        <v>2780435</v>
      </c>
      <c r="G42" s="76" t="n">
        <v>1119452</v>
      </c>
      <c r="H42" s="76" t="n">
        <v>35940</v>
      </c>
      <c r="I42" s="76" t="n">
        <v>0</v>
      </c>
      <c r="J42" s="76" t="n">
        <v>1625043</v>
      </c>
      <c r="K42" s="76" t="n">
        <f aca="false">SUM(L42:N42)</f>
        <v>220086</v>
      </c>
      <c r="L42" s="76" t="n">
        <v>3191</v>
      </c>
      <c r="M42" s="76" t="n">
        <v>216798</v>
      </c>
      <c r="N42" s="77" t="n">
        <v>97</v>
      </c>
    </row>
    <row r="43" customFormat="false" ht="15" hidden="false" customHeight="false" outlineLevel="0" collapsed="false">
      <c r="A43" s="29" t="n">
        <v>2012</v>
      </c>
      <c r="B43" s="76" t="n">
        <f aca="false">SUM(C43:E43)</f>
        <v>4416718</v>
      </c>
      <c r="C43" s="76" t="n">
        <v>429729</v>
      </c>
      <c r="D43" s="76" t="n">
        <v>2968</v>
      </c>
      <c r="E43" s="76" t="n">
        <v>3984021</v>
      </c>
      <c r="F43" s="76" t="n">
        <f aca="false">SUM(G43:J43)</f>
        <v>2789116</v>
      </c>
      <c r="G43" s="76" t="n">
        <v>1129237</v>
      </c>
      <c r="H43" s="76" t="n">
        <v>33817</v>
      </c>
      <c r="I43" s="76" t="n">
        <v>0</v>
      </c>
      <c r="J43" s="76" t="n">
        <v>1626062</v>
      </c>
      <c r="K43" s="76" t="n">
        <f aca="false">SUM(L43:N43)</f>
        <v>237605</v>
      </c>
      <c r="L43" s="76" t="n">
        <v>3141</v>
      </c>
      <c r="M43" s="76" t="n">
        <v>234464</v>
      </c>
      <c r="N43" s="77" t="n">
        <v>0</v>
      </c>
    </row>
    <row r="44" customFormat="false" ht="15" hidden="false" customHeight="false" outlineLevel="0" collapsed="false">
      <c r="A44" s="29" t="n">
        <v>2013</v>
      </c>
      <c r="B44" s="76" t="n">
        <f aca="false">SUM(C44:E44)</f>
        <v>4475789</v>
      </c>
      <c r="C44" s="76" t="n">
        <v>502683</v>
      </c>
      <c r="D44" s="76" t="n">
        <v>2930</v>
      </c>
      <c r="E44" s="76" t="n">
        <v>3970176</v>
      </c>
      <c r="F44" s="76" t="n">
        <f aca="false">SUM(G44:J44)</f>
        <v>2778318</v>
      </c>
      <c r="G44" s="76" t="n">
        <v>1093411</v>
      </c>
      <c r="H44" s="76" t="n">
        <v>33640</v>
      </c>
      <c r="I44" s="76" t="n">
        <v>0</v>
      </c>
      <c r="J44" s="76" t="n">
        <v>1651267</v>
      </c>
      <c r="K44" s="76" t="n">
        <f aca="false">SUM(L44:N44)</f>
        <v>223907</v>
      </c>
      <c r="L44" s="76" t="n">
        <v>3434</v>
      </c>
      <c r="M44" s="76" t="n">
        <v>220473</v>
      </c>
      <c r="N44" s="77" t="n">
        <v>0</v>
      </c>
    </row>
    <row r="45" customFormat="false" ht="15" hidden="false" customHeight="false" outlineLevel="0" collapsed="false">
      <c r="A45" s="29" t="n">
        <v>2014</v>
      </c>
      <c r="B45" s="76" t="n">
        <f aca="false">SUM(C45:E45)</f>
        <v>4649734</v>
      </c>
      <c r="C45" s="76" t="n">
        <v>498702</v>
      </c>
      <c r="D45" s="76" t="n">
        <v>2744</v>
      </c>
      <c r="E45" s="76" t="n">
        <v>4148288</v>
      </c>
      <c r="F45" s="76" t="n">
        <f aca="false">SUM(G45:J45)</f>
        <v>2774238</v>
      </c>
      <c r="G45" s="76" t="n">
        <v>1109621</v>
      </c>
      <c r="H45" s="76" t="n">
        <v>33940</v>
      </c>
      <c r="I45" s="76" t="n">
        <v>0</v>
      </c>
      <c r="J45" s="76" t="n">
        <v>1630677</v>
      </c>
      <c r="K45" s="76" t="n">
        <f aca="false">SUM(L45:N45)</f>
        <v>225106</v>
      </c>
      <c r="L45" s="76" t="n">
        <v>2604</v>
      </c>
      <c r="M45" s="76" t="n">
        <v>222502</v>
      </c>
      <c r="N45" s="77" t="n">
        <v>0</v>
      </c>
    </row>
    <row r="46" customFormat="false" ht="15" hidden="false" customHeight="false" outlineLevel="0" collapsed="false">
      <c r="A46" s="29" t="n">
        <v>2015</v>
      </c>
      <c r="B46" s="76" t="n">
        <f aca="false">SUM(C46:E46)</f>
        <v>4620756</v>
      </c>
      <c r="C46" s="76" t="n">
        <v>463371</v>
      </c>
      <c r="D46" s="76" t="n">
        <v>2129</v>
      </c>
      <c r="E46" s="76" t="n">
        <v>4155256</v>
      </c>
      <c r="F46" s="76" t="n">
        <f aca="false">SUM(G46:J46)</f>
        <v>2604237</v>
      </c>
      <c r="G46" s="76" t="n">
        <v>1052802</v>
      </c>
      <c r="H46" s="76" t="n">
        <v>33413</v>
      </c>
      <c r="I46" s="76" t="n">
        <v>0</v>
      </c>
      <c r="J46" s="76" t="n">
        <v>1518022</v>
      </c>
      <c r="K46" s="76" t="n">
        <f aca="false">SUM(L46:N46)</f>
        <v>223075</v>
      </c>
      <c r="L46" s="76" t="n">
        <v>3148</v>
      </c>
      <c r="M46" s="76" t="n">
        <v>219927</v>
      </c>
      <c r="N46" s="77" t="n">
        <v>0</v>
      </c>
    </row>
    <row r="47" customFormat="false" ht="15" hidden="false" customHeight="false" outlineLevel="0" collapsed="false">
      <c r="A47" s="29" t="n">
        <v>2016</v>
      </c>
      <c r="B47" s="76" t="n">
        <f aca="false">SUM(C47:E47)</f>
        <v>4381101</v>
      </c>
      <c r="C47" s="76" t="n">
        <v>390074</v>
      </c>
      <c r="D47" s="76" t="n">
        <v>2592</v>
      </c>
      <c r="E47" s="76" t="n">
        <v>3988435</v>
      </c>
      <c r="F47" s="76" t="n">
        <f aca="false">SUM(G47:J47)</f>
        <v>2612833</v>
      </c>
      <c r="G47" s="76" t="n">
        <v>1084485</v>
      </c>
      <c r="H47" s="76" t="n">
        <v>35165</v>
      </c>
      <c r="I47" s="76" t="n">
        <v>32</v>
      </c>
      <c r="J47" s="76" t="n">
        <v>1493151</v>
      </c>
      <c r="K47" s="76" t="n">
        <f aca="false">SUM(L47:N47)</f>
        <v>238770</v>
      </c>
      <c r="L47" s="76" t="n">
        <v>3358</v>
      </c>
      <c r="M47" s="76" t="n">
        <v>235412</v>
      </c>
      <c r="N47" s="77" t="n">
        <v>0</v>
      </c>
    </row>
    <row r="48" customFormat="false" ht="15" hidden="false" customHeight="false" outlineLevel="0" collapsed="false">
      <c r="A48" s="29" t="n">
        <v>2017</v>
      </c>
      <c r="B48" s="76" t="n">
        <f aca="false">SUM(C48:E48)</f>
        <v>4026515</v>
      </c>
      <c r="C48" s="76" t="n">
        <v>358136</v>
      </c>
      <c r="D48" s="76" t="n">
        <v>2705</v>
      </c>
      <c r="E48" s="76" t="n">
        <v>3665674</v>
      </c>
      <c r="F48" s="76" t="n">
        <f aca="false">SUM(G48:J48)</f>
        <v>2509503</v>
      </c>
      <c r="G48" s="76" t="n">
        <v>1055294</v>
      </c>
      <c r="H48" s="76" t="n">
        <v>38582</v>
      </c>
      <c r="I48" s="76" t="n">
        <v>14</v>
      </c>
      <c r="J48" s="76" t="n">
        <v>1415613</v>
      </c>
      <c r="K48" s="76" t="n">
        <f aca="false">SUM(L48:N48)</f>
        <v>244007</v>
      </c>
      <c r="L48" s="76" t="n">
        <v>1795</v>
      </c>
      <c r="M48" s="76" t="n">
        <v>242212</v>
      </c>
      <c r="N48" s="77" t="n">
        <v>0</v>
      </c>
    </row>
    <row r="49" customFormat="false" ht="15" hidden="false" customHeight="false" outlineLevel="0" collapsed="false">
      <c r="A49" s="29" t="n">
        <v>2018</v>
      </c>
      <c r="B49" s="76" t="n">
        <f aca="false">SUM(C49:E49)</f>
        <v>4265525</v>
      </c>
      <c r="C49" s="76" t="n">
        <v>410472</v>
      </c>
      <c r="D49" s="76" t="n">
        <v>2339</v>
      </c>
      <c r="E49" s="76" t="n">
        <v>3852714</v>
      </c>
      <c r="F49" s="76" t="n">
        <f aca="false">SUM(G49:J49)</f>
        <v>2632260</v>
      </c>
      <c r="G49" s="76" t="n">
        <v>1071242</v>
      </c>
      <c r="H49" s="76" t="n">
        <v>38620</v>
      </c>
      <c r="I49" s="76" t="n">
        <v>25</v>
      </c>
      <c r="J49" s="76" t="n">
        <v>1522373</v>
      </c>
      <c r="K49" s="76" t="n">
        <f aca="false">SUM(L49:N49)</f>
        <v>244511</v>
      </c>
      <c r="L49" s="76" t="n">
        <v>2041</v>
      </c>
      <c r="M49" s="76" t="n">
        <v>242470</v>
      </c>
      <c r="N49" s="77" t="n">
        <v>0</v>
      </c>
    </row>
    <row r="50" customFormat="false" ht="15" hidden="false" customHeight="false" outlineLevel="0" collapsed="false">
      <c r="A50" s="29" t="n">
        <v>2019</v>
      </c>
      <c r="B50" s="76" t="n">
        <f aca="false">SUM(C50:E50)</f>
        <v>3840686</v>
      </c>
      <c r="C50" s="76" t="n">
        <v>398777</v>
      </c>
      <c r="D50" s="76" t="n">
        <v>2179</v>
      </c>
      <c r="E50" s="76" t="n">
        <v>3439730</v>
      </c>
      <c r="F50" s="76" t="n">
        <f aca="false">SUM(G50:J50)</f>
        <v>2491707</v>
      </c>
      <c r="G50" s="76" t="n">
        <v>1024624</v>
      </c>
      <c r="H50" s="76" t="n">
        <v>39491</v>
      </c>
      <c r="I50" s="76" t="n">
        <v>0</v>
      </c>
      <c r="J50" s="76" t="n">
        <v>1427592</v>
      </c>
      <c r="K50" s="76" t="n">
        <f aca="false">SUM(L50:N50)</f>
        <v>234318</v>
      </c>
      <c r="L50" s="76" t="n">
        <v>1838</v>
      </c>
      <c r="M50" s="76" t="n">
        <v>232480</v>
      </c>
      <c r="N50" s="77" t="n">
        <v>0</v>
      </c>
    </row>
    <row r="51" customFormat="false" ht="15" hidden="false" customHeight="false" outlineLevel="0" collapsed="false">
      <c r="A51" s="29" t="n">
        <v>2020</v>
      </c>
      <c r="B51" s="76" t="n">
        <f aca="false">SUM(C51:E51)</f>
        <v>4059865</v>
      </c>
      <c r="C51" s="76" t="n">
        <v>397713</v>
      </c>
      <c r="D51" s="76" t="n">
        <v>2293</v>
      </c>
      <c r="E51" s="76" t="n">
        <v>3659859</v>
      </c>
      <c r="F51" s="76" t="n">
        <f aca="false">SUM(G51:J51)</f>
        <v>2470763</v>
      </c>
      <c r="G51" s="76" t="n">
        <v>1028143</v>
      </c>
      <c r="H51" s="76" t="n">
        <v>40083</v>
      </c>
      <c r="I51" s="76" t="n">
        <v>0</v>
      </c>
      <c r="J51" s="76" t="n">
        <v>1402537</v>
      </c>
      <c r="K51" s="76" t="n">
        <f aca="false">SUM(L51:N51)</f>
        <v>256240</v>
      </c>
      <c r="L51" s="76" t="n">
        <v>1862</v>
      </c>
      <c r="M51" s="76" t="n">
        <v>254378</v>
      </c>
      <c r="N51" s="77" t="n">
        <v>0</v>
      </c>
    </row>
    <row r="52" customFormat="false" ht="15" hidden="false" customHeight="false" outlineLevel="0" collapsed="false">
      <c r="A52" s="29" t="n">
        <v>2021</v>
      </c>
      <c r="B52" s="76" t="n">
        <f aca="false">SUM(C52:E52)</f>
        <v>4404727</v>
      </c>
      <c r="C52" s="76" t="n">
        <v>417552</v>
      </c>
      <c r="D52" s="76" t="n">
        <v>2466</v>
      </c>
      <c r="E52" s="76" t="n">
        <v>3984709</v>
      </c>
      <c r="F52" s="76" t="n">
        <f aca="false">SUM(G52:J52)</f>
        <v>2425736</v>
      </c>
      <c r="G52" s="76" t="n">
        <v>1026911</v>
      </c>
      <c r="H52" s="76" t="n">
        <v>40957</v>
      </c>
      <c r="I52" s="76" t="n">
        <v>0</v>
      </c>
      <c r="J52" s="76" t="n">
        <v>1357868</v>
      </c>
      <c r="K52" s="76" t="n">
        <f aca="false">SUM(L52:N52)</f>
        <v>242856</v>
      </c>
      <c r="L52" s="76" t="n">
        <v>2437</v>
      </c>
      <c r="M52" s="76" t="n">
        <v>240419</v>
      </c>
      <c r="N52" s="77" t="n">
        <v>0</v>
      </c>
    </row>
    <row r="53" customFormat="false" ht="15" hidden="false" customHeight="false" outlineLevel="0" collapsed="false">
      <c r="A53" s="29" t="n">
        <v>2022</v>
      </c>
      <c r="B53" s="76" t="n">
        <f aca="false">SUM(C53:E53)</f>
        <v>4424247</v>
      </c>
      <c r="C53" s="76" t="n">
        <v>387248</v>
      </c>
      <c r="D53" s="76" t="n">
        <v>2311</v>
      </c>
      <c r="E53" s="76" t="n">
        <v>4034688</v>
      </c>
      <c r="F53" s="76" t="n">
        <f aca="false">SUM(G53:J53)</f>
        <v>2014176</v>
      </c>
      <c r="G53" s="76" t="n">
        <v>1014857</v>
      </c>
      <c r="H53" s="76" t="n">
        <v>42071</v>
      </c>
      <c r="I53" s="76" t="n">
        <v>0</v>
      </c>
      <c r="J53" s="76" t="n">
        <v>957248</v>
      </c>
      <c r="K53" s="76" t="n">
        <f aca="false">SUM(L53:N53)</f>
        <v>224467</v>
      </c>
      <c r="L53" s="76" t="n">
        <v>1924</v>
      </c>
      <c r="M53" s="76" t="n">
        <v>222543</v>
      </c>
      <c r="N53" s="77" t="n">
        <v>0</v>
      </c>
    </row>
    <row r="54" customFormat="false" ht="15" hidden="false" customHeight="false" outlineLevel="0" collapsed="false">
      <c r="A54" s="29" t="n">
        <v>2023</v>
      </c>
      <c r="B54" s="76" t="n">
        <f aca="false">SUM(C54:E54)</f>
        <v>3699155</v>
      </c>
      <c r="C54" s="76" t="n">
        <v>331529</v>
      </c>
      <c r="D54" s="76" t="n">
        <v>2512</v>
      </c>
      <c r="E54" s="76" t="n">
        <v>3365114</v>
      </c>
      <c r="F54" s="76" t="n">
        <f aca="false">SUM(G54:J54)</f>
        <v>1889517</v>
      </c>
      <c r="G54" s="76" t="n">
        <v>1029331</v>
      </c>
      <c r="H54" s="76" t="n">
        <v>41921</v>
      </c>
      <c r="I54" s="76" t="n">
        <v>0</v>
      </c>
      <c r="J54" s="76" t="n">
        <v>818265</v>
      </c>
      <c r="K54" s="76" t="n">
        <f aca="false">SUM(L54:N54)</f>
        <v>187472</v>
      </c>
      <c r="L54" s="76" t="n">
        <v>1836</v>
      </c>
      <c r="M54" s="76" t="n">
        <v>185636</v>
      </c>
      <c r="N54" s="77" t="n">
        <v>0</v>
      </c>
    </row>
    <row r="55" customFormat="false" ht="15" hidden="false" customHeight="false" outlineLevel="0" collapsed="false">
      <c r="A55" s="47" t="n">
        <v>2024</v>
      </c>
      <c r="B55" s="78" t="n">
        <f aca="false">SUM(C55:E55)</f>
        <v>3943738</v>
      </c>
      <c r="C55" s="78" t="n">
        <v>353361</v>
      </c>
      <c r="D55" s="78" t="n">
        <v>2295</v>
      </c>
      <c r="E55" s="78" t="n">
        <v>3588082</v>
      </c>
      <c r="F55" s="78" t="n">
        <f aca="false">SUM(G55:J55)</f>
        <v>1934518</v>
      </c>
      <c r="G55" s="78" t="n">
        <v>1006460</v>
      </c>
      <c r="H55" s="78" t="n">
        <v>44374</v>
      </c>
      <c r="I55" s="78" t="n">
        <v>0</v>
      </c>
      <c r="J55" s="78" t="n">
        <v>883684</v>
      </c>
      <c r="K55" s="78" t="n">
        <f aca="false">SUM(L55:N55)</f>
        <v>213236</v>
      </c>
      <c r="L55" s="78" t="n">
        <v>1632</v>
      </c>
      <c r="M55" s="78" t="n">
        <v>211604</v>
      </c>
      <c r="N55" s="79" t="n">
        <v>0</v>
      </c>
    </row>
    <row r="56" customFormat="false" ht="15" hidden="false" customHeight="false" outlineLevel="0" collapsed="false">
      <c r="A56" s="56" t="s">
        <v>74</v>
      </c>
      <c r="B56" s="80" t="n">
        <f aca="false">AVERAGE(B2:B55)</f>
        <v>4645081.96296296</v>
      </c>
      <c r="C56" s="80" t="n">
        <f aca="false">AVERAGE(C2:C55)</f>
        <v>435014.055555556</v>
      </c>
      <c r="D56" s="80" t="n">
        <f aca="false">AVERAGE(D2:D55)</f>
        <v>3242.25925925926</v>
      </c>
      <c r="E56" s="80" t="n">
        <f aca="false">AVERAGE(E2:E55)</f>
        <v>4206825.64814815</v>
      </c>
      <c r="F56" s="80" t="n">
        <f aca="false">AVERAGE(F2:F55)</f>
        <v>2037756.85185185</v>
      </c>
      <c r="G56" s="80" t="n">
        <f aca="false">AVERAGE(G2:G55)</f>
        <v>1119269.7962963</v>
      </c>
      <c r="H56" s="80" t="n">
        <f aca="false">AVERAGE(H2:H55)</f>
        <v>29996.0555555556</v>
      </c>
      <c r="I56" s="80" t="n">
        <f aca="false">AVERAGE(I2:I55)</f>
        <v>1.31481481481481</v>
      </c>
      <c r="J56" s="80" t="n">
        <f aca="false">AVERAGE(J2:J55)</f>
        <v>888489.685185185</v>
      </c>
      <c r="K56" s="80" t="n">
        <f aca="false">AVERAGE(K2:K55)</f>
        <v>186655.203703704</v>
      </c>
      <c r="L56" s="80" t="n">
        <f aca="false">AVERAGE(L2:L55)</f>
        <v>1420.98148148148</v>
      </c>
      <c r="M56" s="80" t="n">
        <f aca="false">AVERAGE(M2:M55)</f>
        <v>176760.407407407</v>
      </c>
      <c r="N56" s="81" t="n">
        <f aca="false">AVERAGE(N2:N55)</f>
        <v>8473.81481481482</v>
      </c>
    </row>
    <row r="57" customFormat="false" ht="15" hidden="false" customHeight="fals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6" min="2" style="0" width="6"/>
  </cols>
  <sheetData>
    <row r="1" customFormat="false" ht="24.75" hidden="false" customHeight="true" outlineLevel="0" collapsed="false">
      <c r="A1" s="1" t="s">
        <v>0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  <c r="G1" s="2" t="s">
        <v>44</v>
      </c>
      <c r="H1" s="2" t="s">
        <v>103</v>
      </c>
      <c r="I1" s="2" t="s">
        <v>45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  <c r="W1" s="2" t="s">
        <v>117</v>
      </c>
      <c r="X1" s="2" t="s">
        <v>118</v>
      </c>
      <c r="Y1" s="2" t="s">
        <v>119</v>
      </c>
      <c r="Z1" s="3" t="s">
        <v>120</v>
      </c>
    </row>
    <row r="2" customFormat="false" ht="15" hidden="false" customHeight="false" outlineLevel="0" collapsed="false">
      <c r="A2" s="29" t="n">
        <v>1971</v>
      </c>
      <c r="B2" s="82" t="n">
        <f aca="false">C2+D2+E2+F2</f>
        <v>3061116</v>
      </c>
      <c r="C2" s="82" t="n">
        <f aca="false">I2+M2+Q2+U2+X2</f>
        <v>2890097</v>
      </c>
      <c r="D2" s="82" t="n">
        <f aca="false">R2+W2+Y2</f>
        <v>102309</v>
      </c>
      <c r="E2" s="82" t="n">
        <f aca="false">S2+Z2</f>
        <v>40502</v>
      </c>
      <c r="F2" s="82" t="n">
        <f aca="false">J2+N2</f>
        <v>28208</v>
      </c>
      <c r="G2" s="83" t="n">
        <v>3759.68432617187</v>
      </c>
      <c r="H2" s="82" t="n">
        <f aca="false">I2+J2</f>
        <v>2798942</v>
      </c>
      <c r="I2" s="82" t="n">
        <v>2781390</v>
      </c>
      <c r="J2" s="82" t="n">
        <v>17552</v>
      </c>
      <c r="K2" s="83"/>
      <c r="L2" s="82" t="n">
        <f aca="false">M2+N2</f>
        <v>91961</v>
      </c>
      <c r="M2" s="82" t="n">
        <v>81305</v>
      </c>
      <c r="N2" s="82" t="n">
        <v>10656</v>
      </c>
      <c r="O2" s="83" t="n">
        <v>113572.859375</v>
      </c>
      <c r="P2" s="82" t="n">
        <f aca="false">Q2+R2+S2</f>
        <v>49895</v>
      </c>
      <c r="Q2" s="82" t="n">
        <v>5293</v>
      </c>
      <c r="R2" s="82" t="n">
        <v>9357</v>
      </c>
      <c r="S2" s="82" t="n">
        <v>35245</v>
      </c>
      <c r="T2" s="83"/>
      <c r="U2" s="82" t="n">
        <v>16206</v>
      </c>
      <c r="V2" s="83" t="n">
        <v>28466.603515625</v>
      </c>
      <c r="W2" s="82" t="n">
        <v>53875</v>
      </c>
      <c r="X2" s="82" t="n">
        <v>5903</v>
      </c>
      <c r="Y2" s="82" t="n">
        <v>39077</v>
      </c>
      <c r="Z2" s="84" t="n">
        <v>5257</v>
      </c>
    </row>
    <row r="3" customFormat="false" ht="15" hidden="false" customHeight="false" outlineLevel="0" collapsed="false">
      <c r="A3" s="29" t="n">
        <v>1972</v>
      </c>
      <c r="B3" s="82" t="n">
        <f aca="false">C3+D3+E3+F3</f>
        <v>3303484</v>
      </c>
      <c r="C3" s="82" t="n">
        <f aca="false">I3+M3+Q3+U3+X3</f>
        <v>3137605</v>
      </c>
      <c r="D3" s="82" t="n">
        <f aca="false">R3+W3+Y3</f>
        <v>90440</v>
      </c>
      <c r="E3" s="82" t="n">
        <f aca="false">S3+Z3</f>
        <v>44841</v>
      </c>
      <c r="F3" s="82" t="n">
        <f aca="false">J3+N3</f>
        <v>30598</v>
      </c>
      <c r="G3" s="83" t="n">
        <v>3362.35791015625</v>
      </c>
      <c r="H3" s="82" t="n">
        <f aca="false">I3+J3</f>
        <v>3039908</v>
      </c>
      <c r="I3" s="82" t="n">
        <v>3020368</v>
      </c>
      <c r="J3" s="82" t="n">
        <v>19540</v>
      </c>
      <c r="K3" s="83"/>
      <c r="L3" s="82" t="n">
        <f aca="false">M3+N3</f>
        <v>99100</v>
      </c>
      <c r="M3" s="82" t="n">
        <v>88042</v>
      </c>
      <c r="N3" s="82" t="n">
        <v>11058</v>
      </c>
      <c r="O3" s="83" t="n">
        <v>128371.453125</v>
      </c>
      <c r="P3" s="82" t="n">
        <f aca="false">Q3+R3+S3</f>
        <v>55168</v>
      </c>
      <c r="Q3" s="82" t="n">
        <v>5810</v>
      </c>
      <c r="R3" s="82" t="n">
        <v>10341</v>
      </c>
      <c r="S3" s="82" t="n">
        <v>39017</v>
      </c>
      <c r="T3" s="83"/>
      <c r="U3" s="82" t="n">
        <v>17350</v>
      </c>
      <c r="V3" s="83" t="n">
        <v>33151.53515625</v>
      </c>
      <c r="W3" s="82" t="n">
        <v>58922</v>
      </c>
      <c r="X3" s="82" t="n">
        <v>6035</v>
      </c>
      <c r="Y3" s="82" t="n">
        <v>21177</v>
      </c>
      <c r="Z3" s="84" t="n">
        <v>5824</v>
      </c>
    </row>
    <row r="4" customFormat="false" ht="15" hidden="false" customHeight="false" outlineLevel="0" collapsed="false">
      <c r="A4" s="29" t="n">
        <v>1973</v>
      </c>
      <c r="B4" s="82" t="n">
        <f aca="false">C4+D4+E4+F4</f>
        <v>3481525</v>
      </c>
      <c r="C4" s="82" t="n">
        <f aca="false">I4+M4+Q4+U4+X4</f>
        <v>3312418</v>
      </c>
      <c r="D4" s="82" t="n">
        <f aca="false">R4+W4+Y4</f>
        <v>86831</v>
      </c>
      <c r="E4" s="82" t="n">
        <f aca="false">S4+Z4</f>
        <v>49731</v>
      </c>
      <c r="F4" s="82" t="n">
        <f aca="false">J4+N4</f>
        <v>32545</v>
      </c>
      <c r="G4" s="83" t="n">
        <v>104580.859375</v>
      </c>
      <c r="H4" s="82" t="n">
        <f aca="false">I4+J4</f>
        <v>3205709</v>
      </c>
      <c r="I4" s="82" t="n">
        <v>3184411</v>
      </c>
      <c r="J4" s="82" t="n">
        <v>21298</v>
      </c>
      <c r="K4" s="83"/>
      <c r="L4" s="82" t="n">
        <f aca="false">M4+N4</f>
        <v>109210</v>
      </c>
      <c r="M4" s="82" t="n">
        <v>97963</v>
      </c>
      <c r="N4" s="82" t="n">
        <v>11247</v>
      </c>
      <c r="O4" s="83" t="n">
        <v>306434.5</v>
      </c>
      <c r="P4" s="82" t="n">
        <f aca="false">Q4+R4+S4</f>
        <v>60235</v>
      </c>
      <c r="Q4" s="82" t="n">
        <v>5933</v>
      </c>
      <c r="R4" s="82" t="n">
        <v>10484</v>
      </c>
      <c r="S4" s="82" t="n">
        <v>43818</v>
      </c>
      <c r="T4" s="83"/>
      <c r="U4" s="82" t="n">
        <v>17772</v>
      </c>
      <c r="V4" s="83" t="n">
        <v>31455.67578125</v>
      </c>
      <c r="W4" s="82" t="n">
        <v>59205</v>
      </c>
      <c r="X4" s="82" t="n">
        <v>6339</v>
      </c>
      <c r="Y4" s="82" t="n">
        <v>17142</v>
      </c>
      <c r="Z4" s="84" t="n">
        <v>5913</v>
      </c>
    </row>
    <row r="5" customFormat="false" ht="15" hidden="false" customHeight="false" outlineLevel="0" collapsed="false">
      <c r="A5" s="29" t="n">
        <v>1974</v>
      </c>
      <c r="B5" s="82" t="n">
        <f aca="false">C5+D5+E5+F5</f>
        <v>3612842</v>
      </c>
      <c r="C5" s="82" t="n">
        <f aca="false">I5+M5+Q5+U5+X5</f>
        <v>3412669</v>
      </c>
      <c r="D5" s="82" t="n">
        <f aca="false">R5+W5+Y5</f>
        <v>109787</v>
      </c>
      <c r="E5" s="82" t="n">
        <f aca="false">S5+Z5</f>
        <v>55501</v>
      </c>
      <c r="F5" s="82" t="n">
        <f aca="false">J5+N5</f>
        <v>34885</v>
      </c>
      <c r="G5" s="83" t="n">
        <v>1360.53393554688</v>
      </c>
      <c r="H5" s="82" t="n">
        <f aca="false">I5+J5</f>
        <v>3298516</v>
      </c>
      <c r="I5" s="82" t="n">
        <v>3275182</v>
      </c>
      <c r="J5" s="82" t="n">
        <v>23334</v>
      </c>
      <c r="K5" s="83"/>
      <c r="L5" s="82" t="n">
        <f aca="false">M5+N5</f>
        <v>114764</v>
      </c>
      <c r="M5" s="82" t="n">
        <v>103213</v>
      </c>
      <c r="N5" s="82" t="n">
        <v>11551</v>
      </c>
      <c r="O5" s="83" t="n">
        <v>92873.484375</v>
      </c>
      <c r="P5" s="82" t="n">
        <f aca="false">Q5+R5+S5</f>
        <v>66719</v>
      </c>
      <c r="Q5" s="82" t="n">
        <v>6380</v>
      </c>
      <c r="R5" s="82" t="n">
        <v>10996</v>
      </c>
      <c r="S5" s="82" t="n">
        <v>49343</v>
      </c>
      <c r="T5" s="83"/>
      <c r="U5" s="82" t="n">
        <v>21849</v>
      </c>
      <c r="V5" s="83" t="n">
        <v>29051.724609375</v>
      </c>
      <c r="W5" s="82" t="n">
        <v>76608</v>
      </c>
      <c r="X5" s="82" t="n">
        <v>6045</v>
      </c>
      <c r="Y5" s="82" t="n">
        <v>22183</v>
      </c>
      <c r="Z5" s="84" t="n">
        <v>6158</v>
      </c>
    </row>
    <row r="6" customFormat="false" ht="15" hidden="false" customHeight="false" outlineLevel="0" collapsed="false">
      <c r="A6" s="29" t="n">
        <v>1975</v>
      </c>
      <c r="B6" s="82" t="n">
        <f aca="false">C6+D6+E6+F6</f>
        <v>3889761</v>
      </c>
      <c r="C6" s="82" t="n">
        <f aca="false">I6+M6+Q6+U6+X6</f>
        <v>3655420</v>
      </c>
      <c r="D6" s="82" t="n">
        <f aca="false">R6+W6+Y6</f>
        <v>139704</v>
      </c>
      <c r="E6" s="82" t="n">
        <f aca="false">S6+Z6</f>
        <v>61383</v>
      </c>
      <c r="F6" s="82" t="n">
        <f aca="false">J6+N6</f>
        <v>33254</v>
      </c>
      <c r="G6" s="83" t="n">
        <v>1158.59753417969</v>
      </c>
      <c r="H6" s="82" t="n">
        <f aca="false">I6+J6</f>
        <v>3528284</v>
      </c>
      <c r="I6" s="82" t="n">
        <v>3507102</v>
      </c>
      <c r="J6" s="82" t="n">
        <v>21182</v>
      </c>
      <c r="K6" s="83"/>
      <c r="L6" s="82" t="n">
        <f aca="false">M6+N6</f>
        <v>127927</v>
      </c>
      <c r="M6" s="82" t="n">
        <v>115855</v>
      </c>
      <c r="N6" s="82" t="n">
        <v>12072</v>
      </c>
      <c r="O6" s="83" t="n">
        <v>102550.78125</v>
      </c>
      <c r="P6" s="82" t="n">
        <f aca="false">Q6+R6+S6</f>
        <v>69880</v>
      </c>
      <c r="Q6" s="82" t="n">
        <v>6141</v>
      </c>
      <c r="R6" s="82" t="n">
        <v>11018</v>
      </c>
      <c r="S6" s="82" t="n">
        <v>52721</v>
      </c>
      <c r="T6" s="83"/>
      <c r="U6" s="82" t="n">
        <v>18237</v>
      </c>
      <c r="V6" s="83" t="n">
        <v>28301.9765625</v>
      </c>
      <c r="W6" s="82" t="n">
        <v>82853</v>
      </c>
      <c r="X6" s="82" t="n">
        <v>8085</v>
      </c>
      <c r="Y6" s="82" t="n">
        <v>45833</v>
      </c>
      <c r="Z6" s="84" t="n">
        <v>8662</v>
      </c>
    </row>
    <row r="7" customFormat="false" ht="15" hidden="false" customHeight="false" outlineLevel="0" collapsed="false">
      <c r="A7" s="29" t="n">
        <v>1976</v>
      </c>
      <c r="B7" s="82" t="n">
        <f aca="false">C7+D7+E7+F7</f>
        <v>3649673</v>
      </c>
      <c r="C7" s="82" t="n">
        <f aca="false">I7+M7+Q7+U7+X7</f>
        <v>3427207</v>
      </c>
      <c r="D7" s="82" t="n">
        <f aca="false">R7+W7+Y7</f>
        <v>134399</v>
      </c>
      <c r="E7" s="82" t="n">
        <f aca="false">S7+Z7</f>
        <v>54290</v>
      </c>
      <c r="F7" s="82" t="n">
        <f aca="false">J7+N7</f>
        <v>33777</v>
      </c>
      <c r="G7" s="83" t="n">
        <v>1251.82055664063</v>
      </c>
      <c r="H7" s="82" t="n">
        <f aca="false">I7+J7</f>
        <v>3301315</v>
      </c>
      <c r="I7" s="82" t="n">
        <v>3278065</v>
      </c>
      <c r="J7" s="82" t="n">
        <v>23250</v>
      </c>
      <c r="K7" s="83"/>
      <c r="L7" s="82" t="n">
        <f aca="false">M7+N7</f>
        <v>125036</v>
      </c>
      <c r="M7" s="82" t="n">
        <v>114509</v>
      </c>
      <c r="N7" s="82" t="n">
        <v>10527</v>
      </c>
      <c r="O7" s="83" t="n">
        <v>97179.5703125</v>
      </c>
      <c r="P7" s="82" t="n">
        <f aca="false">Q7+R7+S7</f>
        <v>65704</v>
      </c>
      <c r="Q7" s="82" t="n">
        <v>6216</v>
      </c>
      <c r="R7" s="82" t="n">
        <v>11697</v>
      </c>
      <c r="S7" s="82" t="n">
        <v>47791</v>
      </c>
      <c r="T7" s="83"/>
      <c r="U7" s="82" t="n">
        <v>21144</v>
      </c>
      <c r="V7" s="83" t="n">
        <v>30440.14453125</v>
      </c>
      <c r="W7" s="82" t="n">
        <v>77904</v>
      </c>
      <c r="X7" s="82" t="n">
        <v>7273</v>
      </c>
      <c r="Y7" s="82" t="n">
        <v>44798</v>
      </c>
      <c r="Z7" s="84" t="n">
        <v>6499</v>
      </c>
    </row>
    <row r="8" customFormat="false" ht="15" hidden="false" customHeight="false" outlineLevel="0" collapsed="false">
      <c r="A8" s="29" t="n">
        <v>1977</v>
      </c>
      <c r="B8" s="82" t="n">
        <f aca="false">C8+D8+E8+F8</f>
        <v>3690996</v>
      </c>
      <c r="C8" s="82" t="n">
        <f aca="false">I8+M8+Q8+U8+X8</f>
        <v>3435395</v>
      </c>
      <c r="D8" s="82" t="n">
        <f aca="false">R8+W8+Y8</f>
        <v>153472</v>
      </c>
      <c r="E8" s="82" t="n">
        <f aca="false">S8+Z8</f>
        <v>69941</v>
      </c>
      <c r="F8" s="82" t="n">
        <f aca="false">J8+N8</f>
        <v>32188</v>
      </c>
      <c r="G8" s="83" t="n">
        <v>3077.79272460937</v>
      </c>
      <c r="H8" s="82" t="n">
        <f aca="false">I8+J8</f>
        <v>3315681</v>
      </c>
      <c r="I8" s="82" t="n">
        <v>3294186</v>
      </c>
      <c r="J8" s="82" t="n">
        <v>21495</v>
      </c>
      <c r="K8" s="83"/>
      <c r="L8" s="82" t="n">
        <f aca="false">M8+N8</f>
        <v>111674</v>
      </c>
      <c r="M8" s="82" t="n">
        <v>100981</v>
      </c>
      <c r="N8" s="82" t="n">
        <v>10693</v>
      </c>
      <c r="O8" s="83" t="n">
        <v>73078.5625</v>
      </c>
      <c r="P8" s="82" t="n">
        <f aca="false">Q8+R8+S8</f>
        <v>77832</v>
      </c>
      <c r="Q8" s="82" t="n">
        <v>7024</v>
      </c>
      <c r="R8" s="82" t="n">
        <v>12954</v>
      </c>
      <c r="S8" s="82" t="n">
        <v>57854</v>
      </c>
      <c r="T8" s="83"/>
      <c r="U8" s="82" t="n">
        <v>23376</v>
      </c>
      <c r="V8" s="83" t="n">
        <v>25749.265625</v>
      </c>
      <c r="W8" s="82" t="n">
        <v>95385</v>
      </c>
      <c r="X8" s="82" t="n">
        <v>9828</v>
      </c>
      <c r="Y8" s="82" t="n">
        <v>45133</v>
      </c>
      <c r="Z8" s="84" t="n">
        <v>12087</v>
      </c>
    </row>
    <row r="9" customFormat="false" ht="15" hidden="false" customHeight="false" outlineLevel="0" collapsed="false">
      <c r="A9" s="29" t="n">
        <v>1978</v>
      </c>
      <c r="B9" s="82" t="n">
        <f aca="false">C9+D9+E9+F9</f>
        <v>3501620</v>
      </c>
      <c r="C9" s="82" t="n">
        <f aca="false">I9+M9+Q9+U9+X9</f>
        <v>3257635</v>
      </c>
      <c r="D9" s="82" t="n">
        <f aca="false">R9+W9+Y9</f>
        <v>135419</v>
      </c>
      <c r="E9" s="82" t="n">
        <f aca="false">S9+Z9</f>
        <v>74945</v>
      </c>
      <c r="F9" s="82" t="n">
        <f aca="false">J9+N9</f>
        <v>33621</v>
      </c>
      <c r="G9" s="83" t="n">
        <v>773.806884765625</v>
      </c>
      <c r="H9" s="82" t="n">
        <f aca="false">I9+J9</f>
        <v>3114898</v>
      </c>
      <c r="I9" s="82" t="n">
        <v>3091635</v>
      </c>
      <c r="J9" s="82" t="n">
        <v>23263</v>
      </c>
      <c r="K9" s="83"/>
      <c r="L9" s="82" t="n">
        <f aca="false">M9+N9</f>
        <v>119094</v>
      </c>
      <c r="M9" s="82" t="n">
        <v>108736</v>
      </c>
      <c r="N9" s="82" t="n">
        <v>10358</v>
      </c>
      <c r="O9" s="83" t="n">
        <v>269589.75</v>
      </c>
      <c r="P9" s="82" t="n">
        <f aca="false">Q9+R9+S9</f>
        <v>83458</v>
      </c>
      <c r="Q9" s="82" t="n">
        <v>6780</v>
      </c>
      <c r="R9" s="82" t="n">
        <v>11886</v>
      </c>
      <c r="S9" s="82" t="n">
        <v>64792</v>
      </c>
      <c r="T9" s="83"/>
      <c r="U9" s="82" t="n">
        <v>40475</v>
      </c>
      <c r="V9" s="83" t="n">
        <v>26713.2265625</v>
      </c>
      <c r="W9" s="82" t="n">
        <v>79203</v>
      </c>
      <c r="X9" s="82" t="n">
        <v>10009</v>
      </c>
      <c r="Y9" s="82" t="n">
        <v>44330</v>
      </c>
      <c r="Z9" s="84" t="n">
        <v>10153</v>
      </c>
    </row>
    <row r="10" customFormat="false" ht="15" hidden="false" customHeight="false" outlineLevel="0" collapsed="false">
      <c r="A10" s="29" t="n">
        <v>1979</v>
      </c>
      <c r="B10" s="82" t="n">
        <f aca="false">C10+D10+E10+F10</f>
        <v>3898125</v>
      </c>
      <c r="C10" s="82" t="n">
        <f aca="false">I10+M10+Q10+U10+X10</f>
        <v>3660937</v>
      </c>
      <c r="D10" s="82" t="n">
        <f aca="false">R10+W10+Y10</f>
        <v>141940</v>
      </c>
      <c r="E10" s="82" t="n">
        <f aca="false">S10+Z10</f>
        <v>67481</v>
      </c>
      <c r="F10" s="82" t="n">
        <f aca="false">J10+N10</f>
        <v>27767</v>
      </c>
      <c r="G10" s="83" t="n">
        <v>1442992.75</v>
      </c>
      <c r="H10" s="82" t="n">
        <f aca="false">I10+J10</f>
        <v>3498726</v>
      </c>
      <c r="I10" s="82" t="n">
        <v>3481764</v>
      </c>
      <c r="J10" s="82" t="n">
        <v>16962</v>
      </c>
      <c r="K10" s="83"/>
      <c r="L10" s="82" t="n">
        <f aca="false">M10+N10</f>
        <v>125331</v>
      </c>
      <c r="M10" s="82" t="n">
        <v>114526</v>
      </c>
      <c r="N10" s="82" t="n">
        <v>10805</v>
      </c>
      <c r="O10" s="83" t="n">
        <v>305260.28125</v>
      </c>
      <c r="P10" s="82" t="n">
        <f aca="false">Q10+R10+S10</f>
        <v>80432</v>
      </c>
      <c r="Q10" s="82" t="n">
        <v>7567</v>
      </c>
      <c r="R10" s="82" t="n">
        <v>11525</v>
      </c>
      <c r="S10" s="82" t="n">
        <v>61340</v>
      </c>
      <c r="T10" s="83"/>
      <c r="U10" s="82" t="n">
        <v>46992</v>
      </c>
      <c r="V10" s="83" t="n">
        <v>28829.576171875</v>
      </c>
      <c r="W10" s="82" t="n">
        <v>81791</v>
      </c>
      <c r="X10" s="82" t="n">
        <v>10088</v>
      </c>
      <c r="Y10" s="82" t="n">
        <v>48624</v>
      </c>
      <c r="Z10" s="84" t="n">
        <v>6141</v>
      </c>
    </row>
    <row r="11" customFormat="false" ht="15" hidden="false" customHeight="false" outlineLevel="0" collapsed="false">
      <c r="A11" s="29" t="n">
        <v>1980</v>
      </c>
      <c r="B11" s="82" t="n">
        <f aca="false">C11+D11+E11+F11</f>
        <v>4082281</v>
      </c>
      <c r="C11" s="82" t="n">
        <f aca="false">I11+M11+Q11+U11+X11</f>
        <v>3783766</v>
      </c>
      <c r="D11" s="82" t="n">
        <f aca="false">R11+W11+Y11</f>
        <v>169535</v>
      </c>
      <c r="E11" s="82" t="n">
        <f aca="false">S11+Z11</f>
        <v>95947</v>
      </c>
      <c r="F11" s="82" t="n">
        <f aca="false">J11+N11</f>
        <v>33033</v>
      </c>
      <c r="G11" s="83" t="n">
        <v>1844579.125</v>
      </c>
      <c r="H11" s="82" t="n">
        <f aca="false">I11+J11</f>
        <v>3611685</v>
      </c>
      <c r="I11" s="82" t="n">
        <v>3589613</v>
      </c>
      <c r="J11" s="82" t="n">
        <v>22072</v>
      </c>
      <c r="K11" s="83"/>
      <c r="L11" s="82" t="n">
        <f aca="false">M11+N11</f>
        <v>137278</v>
      </c>
      <c r="M11" s="82" t="n">
        <v>126317</v>
      </c>
      <c r="N11" s="82" t="n">
        <v>10961</v>
      </c>
      <c r="O11" s="83" t="n">
        <v>469415.3125</v>
      </c>
      <c r="P11" s="82" t="n">
        <f aca="false">Q11+R11+S11</f>
        <v>102720</v>
      </c>
      <c r="Q11" s="82" t="n">
        <v>8210</v>
      </c>
      <c r="R11" s="82" t="n">
        <v>12940</v>
      </c>
      <c r="S11" s="82" t="n">
        <v>81570</v>
      </c>
      <c r="T11" s="83"/>
      <c r="U11" s="82" t="n">
        <v>47780</v>
      </c>
      <c r="V11" s="83" t="n">
        <v>28704.619140625</v>
      </c>
      <c r="W11" s="82" t="n">
        <v>109971</v>
      </c>
      <c r="X11" s="82" t="n">
        <v>11846</v>
      </c>
      <c r="Y11" s="82" t="n">
        <v>46624</v>
      </c>
      <c r="Z11" s="84" t="n">
        <v>14377</v>
      </c>
    </row>
    <row r="12" customFormat="false" ht="15" hidden="false" customHeight="false" outlineLevel="0" collapsed="false">
      <c r="A12" s="29" t="n">
        <v>1981</v>
      </c>
      <c r="B12" s="82" t="n">
        <f aca="false">C12+D12+E12+F12</f>
        <v>4096213</v>
      </c>
      <c r="C12" s="82" t="n">
        <f aca="false">I12+M12+Q12+U12+X12</f>
        <v>3819136</v>
      </c>
      <c r="D12" s="82" t="n">
        <f aca="false">R12+W12+Y12</f>
        <v>162304</v>
      </c>
      <c r="E12" s="82" t="n">
        <f aca="false">S12+Z12</f>
        <v>80434</v>
      </c>
      <c r="F12" s="82" t="n">
        <f aca="false">J12+N12</f>
        <v>34339</v>
      </c>
      <c r="G12" s="83" t="n">
        <v>28605.4375</v>
      </c>
      <c r="H12" s="82" t="n">
        <f aca="false">I12+J12</f>
        <v>3661073</v>
      </c>
      <c r="I12" s="82" t="n">
        <v>3638134</v>
      </c>
      <c r="J12" s="82" t="n">
        <v>22939</v>
      </c>
      <c r="K12" s="83" t="n">
        <v>68512.0546875</v>
      </c>
      <c r="L12" s="82" t="n">
        <f aca="false">M12+N12</f>
        <v>135068</v>
      </c>
      <c r="M12" s="82" t="n">
        <v>123668</v>
      </c>
      <c r="N12" s="82" t="n">
        <v>11400</v>
      </c>
      <c r="O12" s="83" t="n">
        <v>151647.34375</v>
      </c>
      <c r="P12" s="82" t="n">
        <f aca="false">Q12+R12+S12</f>
        <v>88850</v>
      </c>
      <c r="Q12" s="82" t="n">
        <v>8338</v>
      </c>
      <c r="R12" s="82" t="n">
        <v>11845</v>
      </c>
      <c r="S12" s="82" t="n">
        <v>68667</v>
      </c>
      <c r="T12" s="83"/>
      <c r="U12" s="82" t="n">
        <v>37586</v>
      </c>
      <c r="V12" s="83" t="n">
        <v>27496.69140625</v>
      </c>
      <c r="W12" s="82" t="n">
        <v>103659</v>
      </c>
      <c r="X12" s="82" t="n">
        <v>11410</v>
      </c>
      <c r="Y12" s="82" t="n">
        <v>46800</v>
      </c>
      <c r="Z12" s="84" t="n">
        <v>11767</v>
      </c>
    </row>
    <row r="13" customFormat="false" ht="15" hidden="false" customHeight="false" outlineLevel="0" collapsed="false">
      <c r="A13" s="29" t="n">
        <v>1982</v>
      </c>
      <c r="B13" s="82" t="n">
        <f aca="false">C13+D13+E13+F13</f>
        <v>3559206</v>
      </c>
      <c r="C13" s="82" t="n">
        <f aca="false">I13+M13+Q13+U13+X13</f>
        <v>3330909</v>
      </c>
      <c r="D13" s="82" t="n">
        <f aca="false">R13+W13+Y13</f>
        <v>130473</v>
      </c>
      <c r="E13" s="82" t="n">
        <f aca="false">S13+Z13</f>
        <v>66785</v>
      </c>
      <c r="F13" s="82" t="n">
        <f aca="false">J13+N13</f>
        <v>31039</v>
      </c>
      <c r="G13" s="83" t="n">
        <v>4773.5888671875</v>
      </c>
      <c r="H13" s="82" t="n">
        <f aca="false">I13+J13</f>
        <v>3182564</v>
      </c>
      <c r="I13" s="82" t="n">
        <v>3162957</v>
      </c>
      <c r="J13" s="82" t="n">
        <v>19607</v>
      </c>
      <c r="K13" s="83" t="n">
        <v>231172.125</v>
      </c>
      <c r="L13" s="82" t="n">
        <f aca="false">M13+N13</f>
        <v>129302</v>
      </c>
      <c r="M13" s="82" t="n">
        <v>117870</v>
      </c>
      <c r="N13" s="82" t="n">
        <v>11432</v>
      </c>
      <c r="O13" s="83" t="n">
        <v>191019</v>
      </c>
      <c r="P13" s="82" t="n">
        <f aca="false">Q13+R13+S13</f>
        <v>73975</v>
      </c>
      <c r="Q13" s="82" t="n">
        <v>7122</v>
      </c>
      <c r="R13" s="82" t="n">
        <v>10018</v>
      </c>
      <c r="S13" s="82" t="n">
        <v>56835</v>
      </c>
      <c r="T13" s="83"/>
      <c r="U13" s="82" t="n">
        <v>32725</v>
      </c>
      <c r="V13" s="83" t="n">
        <v>27254.7109375</v>
      </c>
      <c r="W13" s="82" t="n">
        <v>81035</v>
      </c>
      <c r="X13" s="82" t="n">
        <v>10235</v>
      </c>
      <c r="Y13" s="82" t="n">
        <v>39420</v>
      </c>
      <c r="Z13" s="84" t="n">
        <v>9950</v>
      </c>
    </row>
    <row r="14" customFormat="false" ht="15" hidden="false" customHeight="false" outlineLevel="0" collapsed="false">
      <c r="A14" s="29" t="n">
        <v>1983</v>
      </c>
      <c r="B14" s="82" t="n">
        <f aca="false">C14+D14+E14+F14</f>
        <v>3893088</v>
      </c>
      <c r="C14" s="82" t="n">
        <f aca="false">I14+M14+Q14+U14+X14</f>
        <v>3604346</v>
      </c>
      <c r="D14" s="82" t="n">
        <f aca="false">R14+W14+Y14</f>
        <v>173239</v>
      </c>
      <c r="E14" s="82" t="n">
        <f aca="false">S14+Z14</f>
        <v>85679</v>
      </c>
      <c r="F14" s="82" t="n">
        <f aca="false">J14+N14</f>
        <v>29824</v>
      </c>
      <c r="G14" s="83" t="n">
        <v>928380.0625</v>
      </c>
      <c r="H14" s="82" t="n">
        <f aca="false">I14+J14</f>
        <v>3443423</v>
      </c>
      <c r="I14" s="82" t="n">
        <v>3425072</v>
      </c>
      <c r="J14" s="82" t="n">
        <v>18351</v>
      </c>
      <c r="K14" s="83" t="n">
        <v>351255.71875</v>
      </c>
      <c r="L14" s="82" t="n">
        <f aca="false">M14+N14</f>
        <v>132673</v>
      </c>
      <c r="M14" s="82" t="n">
        <v>121200</v>
      </c>
      <c r="N14" s="82" t="n">
        <v>11473</v>
      </c>
      <c r="O14" s="83" t="n">
        <v>506426.65625</v>
      </c>
      <c r="P14" s="82" t="n">
        <f aca="false">Q14+R14+S14</f>
        <v>93855</v>
      </c>
      <c r="Q14" s="82" t="n">
        <v>7132</v>
      </c>
      <c r="R14" s="82" t="n">
        <v>12058</v>
      </c>
      <c r="S14" s="82" t="n">
        <v>74665</v>
      </c>
      <c r="T14" s="83"/>
      <c r="U14" s="82" t="n">
        <v>40684</v>
      </c>
      <c r="V14" s="83" t="n">
        <v>28793.875</v>
      </c>
      <c r="W14" s="82" t="n">
        <v>98854</v>
      </c>
      <c r="X14" s="82" t="n">
        <v>10258</v>
      </c>
      <c r="Y14" s="82" t="n">
        <v>62327</v>
      </c>
      <c r="Z14" s="84" t="n">
        <v>11014</v>
      </c>
    </row>
    <row r="15" customFormat="false" ht="15" hidden="false" customHeight="false" outlineLevel="0" collapsed="false">
      <c r="A15" s="29" t="n">
        <v>1984</v>
      </c>
      <c r="B15" s="82" t="n">
        <f aca="false">C15+D15+E15+F15</f>
        <v>3566574</v>
      </c>
      <c r="C15" s="82" t="n">
        <f aca="false">I15+M15+Q15+U15+X15</f>
        <v>3287771</v>
      </c>
      <c r="D15" s="82" t="n">
        <f aca="false">R15+W15+Y15</f>
        <v>170853</v>
      </c>
      <c r="E15" s="82" t="n">
        <f aca="false">S15+Z15</f>
        <v>78347</v>
      </c>
      <c r="F15" s="82" t="n">
        <f aca="false">J15+N15</f>
        <v>29603</v>
      </c>
      <c r="G15" s="83" t="n">
        <v>266011.84375</v>
      </c>
      <c r="H15" s="82" t="n">
        <f aca="false">I15+J15</f>
        <v>3112617</v>
      </c>
      <c r="I15" s="82" t="n">
        <v>3094634</v>
      </c>
      <c r="J15" s="82" t="n">
        <v>17983</v>
      </c>
      <c r="K15" s="83" t="n">
        <v>196133.03125</v>
      </c>
      <c r="L15" s="82" t="n">
        <f aca="false">M15+N15</f>
        <v>152395</v>
      </c>
      <c r="M15" s="82" t="n">
        <v>140775</v>
      </c>
      <c r="N15" s="82" t="n">
        <v>11620</v>
      </c>
      <c r="O15" s="83" t="n">
        <v>170555.65625</v>
      </c>
      <c r="P15" s="82" t="n">
        <f aca="false">Q15+R15+S15</f>
        <v>86300</v>
      </c>
      <c r="Q15" s="82" t="n">
        <v>6422</v>
      </c>
      <c r="R15" s="82" t="n">
        <v>11542</v>
      </c>
      <c r="S15" s="82" t="n">
        <v>68336</v>
      </c>
      <c r="T15" s="83"/>
      <c r="U15" s="82" t="n">
        <v>35207</v>
      </c>
      <c r="V15" s="83" t="n">
        <v>28428.91796875</v>
      </c>
      <c r="W15" s="82" t="n">
        <v>97417</v>
      </c>
      <c r="X15" s="82" t="n">
        <v>10733</v>
      </c>
      <c r="Y15" s="82" t="n">
        <v>61894</v>
      </c>
      <c r="Z15" s="84" t="n">
        <v>10011</v>
      </c>
    </row>
    <row r="16" customFormat="false" ht="15" hidden="false" customHeight="false" outlineLevel="0" collapsed="false">
      <c r="A16" s="29" t="n">
        <v>1985</v>
      </c>
      <c r="B16" s="82" t="n">
        <f aca="false">C16+D16+E16+F16</f>
        <v>4025374</v>
      </c>
      <c r="C16" s="82" t="n">
        <f aca="false">I16+M16+Q16+U16+X16</f>
        <v>3701158</v>
      </c>
      <c r="D16" s="82" t="n">
        <f aca="false">R16+W16+Y16</f>
        <v>178699</v>
      </c>
      <c r="E16" s="82" t="n">
        <f aca="false">S16+Z16</f>
        <v>109993</v>
      </c>
      <c r="F16" s="82" t="n">
        <f aca="false">J16+N16</f>
        <v>35524</v>
      </c>
      <c r="G16" s="83" t="n">
        <v>785187.9375</v>
      </c>
      <c r="H16" s="82" t="n">
        <f aca="false">I16+J16</f>
        <v>3518773</v>
      </c>
      <c r="I16" s="82" t="n">
        <v>3499646</v>
      </c>
      <c r="J16" s="82" t="n">
        <v>19127</v>
      </c>
      <c r="K16" s="83" t="n">
        <v>252668.6875</v>
      </c>
      <c r="L16" s="82" t="n">
        <f aca="false">M16+N16</f>
        <v>148305</v>
      </c>
      <c r="M16" s="82" t="n">
        <v>131908</v>
      </c>
      <c r="N16" s="82" t="n">
        <v>16397</v>
      </c>
      <c r="O16" s="83" t="n">
        <v>171017.796875</v>
      </c>
      <c r="P16" s="82" t="n">
        <f aca="false">Q16+R16+S16</f>
        <v>123575</v>
      </c>
      <c r="Q16" s="82" t="n">
        <v>10663</v>
      </c>
      <c r="R16" s="82" t="n">
        <v>13520</v>
      </c>
      <c r="S16" s="82" t="n">
        <v>99392</v>
      </c>
      <c r="T16" s="83"/>
      <c r="U16" s="82" t="n">
        <v>46744</v>
      </c>
      <c r="V16" s="83" t="n">
        <v>27397.51953125</v>
      </c>
      <c r="W16" s="82" t="n">
        <v>104855</v>
      </c>
      <c r="X16" s="82" t="n">
        <v>12197</v>
      </c>
      <c r="Y16" s="82" t="n">
        <v>60324</v>
      </c>
      <c r="Z16" s="84" t="n">
        <v>10601</v>
      </c>
    </row>
    <row r="17" customFormat="false" ht="15" hidden="false" customHeight="false" outlineLevel="0" collapsed="false">
      <c r="A17" s="29" t="n">
        <v>1986</v>
      </c>
      <c r="B17" s="82" t="n">
        <f aca="false">C17+D17+E17+F17</f>
        <v>3904780</v>
      </c>
      <c r="C17" s="82" t="n">
        <f aca="false">I17+M17+Q17+U17+X17</f>
        <v>3543503</v>
      </c>
      <c r="D17" s="82" t="n">
        <f aca="false">R17+W17+Y17</f>
        <v>207635</v>
      </c>
      <c r="E17" s="82" t="n">
        <f aca="false">S17+Z17</f>
        <v>120219</v>
      </c>
      <c r="F17" s="82" t="n">
        <f aca="false">J17+N17</f>
        <v>33423</v>
      </c>
      <c r="G17" s="83" t="n">
        <v>15688.365234375</v>
      </c>
      <c r="H17" s="82" t="n">
        <f aca="false">I17+J17</f>
        <v>3359713</v>
      </c>
      <c r="I17" s="82" t="n">
        <v>3341719</v>
      </c>
      <c r="J17" s="82" t="n">
        <v>17994</v>
      </c>
      <c r="K17" s="83" t="n">
        <v>110490.5390625</v>
      </c>
      <c r="L17" s="82" t="n">
        <f aca="false">M17+N17</f>
        <v>144886</v>
      </c>
      <c r="M17" s="82" t="n">
        <v>129457</v>
      </c>
      <c r="N17" s="82" t="n">
        <v>15429</v>
      </c>
      <c r="O17" s="83" t="n">
        <v>147194.46875</v>
      </c>
      <c r="P17" s="82" t="n">
        <f aca="false">Q17+R17+S17</f>
        <v>130487</v>
      </c>
      <c r="Q17" s="82" t="n">
        <v>10564</v>
      </c>
      <c r="R17" s="82" t="n">
        <v>14676</v>
      </c>
      <c r="S17" s="82" t="n">
        <v>105247</v>
      </c>
      <c r="T17" s="83"/>
      <c r="U17" s="82" t="n">
        <v>47308</v>
      </c>
      <c r="V17" s="83" t="n">
        <v>26524.796875</v>
      </c>
      <c r="W17" s="82" t="n">
        <v>132781</v>
      </c>
      <c r="X17" s="82" t="n">
        <v>14455</v>
      </c>
      <c r="Y17" s="82" t="n">
        <v>60178</v>
      </c>
      <c r="Z17" s="84" t="n">
        <v>14972</v>
      </c>
    </row>
    <row r="18" customFormat="false" ht="15" hidden="false" customHeight="false" outlineLevel="0" collapsed="false">
      <c r="A18" s="29" t="n">
        <v>1987</v>
      </c>
      <c r="B18" s="82" t="n">
        <f aca="false">C18+D18+E18+F18</f>
        <v>3405314</v>
      </c>
      <c r="C18" s="82" t="n">
        <f aca="false">I18+M18+Q18+U18+X18</f>
        <v>3088383</v>
      </c>
      <c r="D18" s="82" t="n">
        <f aca="false">R18+W18+Y18</f>
        <v>180261</v>
      </c>
      <c r="E18" s="82" t="n">
        <f aca="false">S18+Z18</f>
        <v>105158</v>
      </c>
      <c r="F18" s="82" t="n">
        <f aca="false">J18+N18</f>
        <v>31512</v>
      </c>
      <c r="G18" s="83" t="n">
        <v>8253.9658203125</v>
      </c>
      <c r="H18" s="82" t="n">
        <f aca="false">I18+J18</f>
        <v>2913104</v>
      </c>
      <c r="I18" s="82" t="n">
        <v>2895791</v>
      </c>
      <c r="J18" s="82" t="n">
        <v>17313</v>
      </c>
      <c r="K18" s="83" t="n">
        <v>173433.25</v>
      </c>
      <c r="L18" s="82" t="n">
        <f aca="false">M18+N18</f>
        <v>146886</v>
      </c>
      <c r="M18" s="82" t="n">
        <v>132687</v>
      </c>
      <c r="N18" s="82" t="n">
        <v>14199</v>
      </c>
      <c r="O18" s="83" t="n">
        <v>133566.125</v>
      </c>
      <c r="P18" s="82" t="n">
        <f aca="false">Q18+R18+S18</f>
        <v>116982</v>
      </c>
      <c r="Q18" s="82" t="n">
        <v>9612</v>
      </c>
      <c r="R18" s="82" t="n">
        <v>13247</v>
      </c>
      <c r="S18" s="82" t="n">
        <v>94123</v>
      </c>
      <c r="T18" s="83"/>
      <c r="U18" s="82" t="n">
        <v>37186</v>
      </c>
      <c r="V18" s="83" t="n">
        <v>28383.298828125</v>
      </c>
      <c r="W18" s="82" t="n">
        <v>105598</v>
      </c>
      <c r="X18" s="82" t="n">
        <v>13107</v>
      </c>
      <c r="Y18" s="82" t="n">
        <v>61416</v>
      </c>
      <c r="Z18" s="84" t="n">
        <v>11035</v>
      </c>
    </row>
    <row r="19" customFormat="false" ht="15" hidden="false" customHeight="false" outlineLevel="0" collapsed="false">
      <c r="A19" s="29" t="n">
        <v>1988</v>
      </c>
      <c r="B19" s="82" t="n">
        <f aca="false">C19+D19+E19+F19</f>
        <v>3313173</v>
      </c>
      <c r="C19" s="82" t="n">
        <f aca="false">I19+M19+Q19+U19+X19</f>
        <v>3004918</v>
      </c>
      <c r="D19" s="82" t="n">
        <f aca="false">R19+W19+Y19</f>
        <v>184232</v>
      </c>
      <c r="E19" s="82" t="n">
        <f aca="false">S19+Z19</f>
        <v>94588</v>
      </c>
      <c r="F19" s="82" t="n">
        <f aca="false">J19+N19</f>
        <v>29435</v>
      </c>
      <c r="G19" s="83" t="n">
        <v>4722.41650390625</v>
      </c>
      <c r="H19" s="82" t="n">
        <f aca="false">I19+J19</f>
        <v>2831711</v>
      </c>
      <c r="I19" s="82" t="n">
        <v>2815286</v>
      </c>
      <c r="J19" s="82" t="n">
        <v>16425</v>
      </c>
      <c r="K19" s="83" t="n">
        <v>135493.125</v>
      </c>
      <c r="L19" s="82" t="n">
        <f aca="false">M19+N19</f>
        <v>146702</v>
      </c>
      <c r="M19" s="82" t="n">
        <v>133692</v>
      </c>
      <c r="N19" s="82" t="n">
        <v>13010</v>
      </c>
      <c r="O19" s="83" t="n">
        <v>175790</v>
      </c>
      <c r="P19" s="82" t="n">
        <f aca="false">Q19+R19+S19</f>
        <v>102253</v>
      </c>
      <c r="Q19" s="82" t="n">
        <v>8612</v>
      </c>
      <c r="R19" s="82" t="n">
        <v>8159</v>
      </c>
      <c r="S19" s="82" t="n">
        <v>85482</v>
      </c>
      <c r="T19" s="83" t="n">
        <v>2729.23950195312</v>
      </c>
      <c r="U19" s="82" t="n">
        <v>34841</v>
      </c>
      <c r="V19" s="83" t="n">
        <v>27175.37109375</v>
      </c>
      <c r="W19" s="82" t="n">
        <v>112425</v>
      </c>
      <c r="X19" s="82" t="n">
        <v>12487</v>
      </c>
      <c r="Y19" s="82" t="n">
        <v>63648</v>
      </c>
      <c r="Z19" s="84" t="n">
        <v>9106</v>
      </c>
    </row>
    <row r="20" customFormat="false" ht="15" hidden="false" customHeight="false" outlineLevel="0" collapsed="false">
      <c r="A20" s="29" t="n">
        <v>1989</v>
      </c>
      <c r="B20" s="82" t="n">
        <f aca="false">C20+D20+E20+F20</f>
        <v>2973737</v>
      </c>
      <c r="C20" s="82" t="n">
        <f aca="false">I20+M20+Q20+U20+X20</f>
        <v>2673385</v>
      </c>
      <c r="D20" s="82" t="n">
        <f aca="false">R20+W20+Y20</f>
        <v>180932</v>
      </c>
      <c r="E20" s="82" t="n">
        <f aca="false">S20+Z20</f>
        <v>86246</v>
      </c>
      <c r="F20" s="82" t="n">
        <f aca="false">J20+N20</f>
        <v>33174</v>
      </c>
      <c r="G20" s="83" t="n">
        <v>11455.0498046875</v>
      </c>
      <c r="H20" s="82" t="n">
        <f aca="false">I20+J20</f>
        <v>2505237</v>
      </c>
      <c r="I20" s="82" t="n">
        <v>2484238</v>
      </c>
      <c r="J20" s="82" t="n">
        <v>20999</v>
      </c>
      <c r="K20" s="83" t="n">
        <v>36536.18359375</v>
      </c>
      <c r="L20" s="82" t="n">
        <f aca="false">M20+N20</f>
        <v>143316</v>
      </c>
      <c r="M20" s="82" t="n">
        <v>131141</v>
      </c>
      <c r="N20" s="82" t="n">
        <v>12175</v>
      </c>
      <c r="O20" s="83" t="n">
        <v>116409.2109375</v>
      </c>
      <c r="P20" s="82" t="n">
        <f aca="false">Q20+R20+S20</f>
        <v>99763</v>
      </c>
      <c r="Q20" s="82" t="n">
        <v>9747</v>
      </c>
      <c r="R20" s="82" t="n">
        <v>12358</v>
      </c>
      <c r="S20" s="82" t="n">
        <v>77658</v>
      </c>
      <c r="T20" s="83" t="n">
        <v>3711.26953125</v>
      </c>
      <c r="U20" s="82" t="n">
        <v>36088</v>
      </c>
      <c r="V20" s="83" t="n">
        <v>23985.96875</v>
      </c>
      <c r="W20" s="82" t="n">
        <v>105978</v>
      </c>
      <c r="X20" s="82" t="n">
        <v>12171</v>
      </c>
      <c r="Y20" s="82" t="n">
        <v>62596</v>
      </c>
      <c r="Z20" s="84" t="n">
        <v>8588</v>
      </c>
    </row>
    <row r="21" customFormat="false" ht="15" hidden="false" customHeight="false" outlineLevel="0" collapsed="false">
      <c r="A21" s="29" t="n">
        <v>1990</v>
      </c>
      <c r="B21" s="82" t="n">
        <f aca="false">C21+D21+E21+F21</f>
        <v>2856773</v>
      </c>
      <c r="C21" s="82" t="n">
        <f aca="false">I21+M21+Q21+U21+X21</f>
        <v>2556680</v>
      </c>
      <c r="D21" s="82" t="n">
        <f aca="false">R21+W21+Y21</f>
        <v>184427</v>
      </c>
      <c r="E21" s="82" t="n">
        <f aca="false">S21+Z21</f>
        <v>84530</v>
      </c>
      <c r="F21" s="82" t="n">
        <f aca="false">J21+N21</f>
        <v>31136</v>
      </c>
      <c r="G21" s="83" t="n">
        <v>6030.685546875</v>
      </c>
      <c r="H21" s="82" t="n">
        <f aca="false">I21+J21</f>
        <v>2401124</v>
      </c>
      <c r="I21" s="82" t="n">
        <v>2381000</v>
      </c>
      <c r="J21" s="82" t="n">
        <v>20124</v>
      </c>
      <c r="K21" s="83" t="n">
        <v>42202.5703125</v>
      </c>
      <c r="L21" s="82" t="n">
        <f aca="false">M21+N21</f>
        <v>129206</v>
      </c>
      <c r="M21" s="82" t="n">
        <v>118194</v>
      </c>
      <c r="N21" s="82" t="n">
        <v>11012</v>
      </c>
      <c r="O21" s="83" t="n">
        <v>76099.375</v>
      </c>
      <c r="P21" s="82" t="n">
        <f aca="false">Q21+R21+S21</f>
        <v>95434</v>
      </c>
      <c r="Q21" s="82" t="n">
        <v>9793</v>
      </c>
      <c r="R21" s="82" t="n">
        <v>9260</v>
      </c>
      <c r="S21" s="82" t="n">
        <v>76381</v>
      </c>
      <c r="T21" s="83" t="n">
        <v>645.258972167969</v>
      </c>
      <c r="U21" s="82" t="n">
        <v>34870</v>
      </c>
      <c r="V21" s="83" t="n">
        <v>26598.185546875</v>
      </c>
      <c r="W21" s="82" t="n">
        <v>119792</v>
      </c>
      <c r="X21" s="82" t="n">
        <v>12823</v>
      </c>
      <c r="Y21" s="82" t="n">
        <v>55375</v>
      </c>
      <c r="Z21" s="84" t="n">
        <v>8149</v>
      </c>
    </row>
    <row r="22" customFormat="false" ht="15" hidden="false" customHeight="false" outlineLevel="0" collapsed="false">
      <c r="A22" s="29" t="n">
        <v>1991</v>
      </c>
      <c r="B22" s="82" t="n">
        <f aca="false">C22+D22+E22+F22</f>
        <v>3311003</v>
      </c>
      <c r="C22" s="82" t="n">
        <f aca="false">I22+M22+Q22+U22+X22</f>
        <v>3018839</v>
      </c>
      <c r="D22" s="82" t="n">
        <f aca="false">R22+W22+Y22</f>
        <v>174641</v>
      </c>
      <c r="E22" s="82" t="n">
        <f aca="false">S22+Z22</f>
        <v>87281</v>
      </c>
      <c r="F22" s="82" t="n">
        <f aca="false">J22+N22</f>
        <v>30242</v>
      </c>
      <c r="G22" s="83" t="n">
        <v>2340.9580078125</v>
      </c>
      <c r="H22" s="82" t="n">
        <f aca="false">I22+J22</f>
        <v>2862501</v>
      </c>
      <c r="I22" s="82" t="n">
        <v>2843793</v>
      </c>
      <c r="J22" s="82" t="n">
        <v>18708</v>
      </c>
      <c r="K22" s="83" t="n">
        <v>128717.078125</v>
      </c>
      <c r="L22" s="82" t="n">
        <f aca="false">M22+N22</f>
        <v>128554</v>
      </c>
      <c r="M22" s="82" t="n">
        <v>117020</v>
      </c>
      <c r="N22" s="82" t="n">
        <v>11534</v>
      </c>
      <c r="O22" s="83" t="n">
        <v>75643.171875</v>
      </c>
      <c r="P22" s="82" t="n">
        <f aca="false">Q22+R22+S22</f>
        <v>98941</v>
      </c>
      <c r="Q22" s="82" t="n">
        <v>8595</v>
      </c>
      <c r="R22" s="82" t="n">
        <v>9821</v>
      </c>
      <c r="S22" s="82" t="n">
        <v>80525</v>
      </c>
      <c r="T22" s="83" t="n">
        <v>64690.68359375</v>
      </c>
      <c r="U22" s="82" t="n">
        <v>37751</v>
      </c>
      <c r="V22" s="83" t="n">
        <v>26072.568359375</v>
      </c>
      <c r="W22" s="82" t="n">
        <v>105565</v>
      </c>
      <c r="X22" s="82" t="n">
        <v>11680</v>
      </c>
      <c r="Y22" s="82" t="n">
        <v>59255</v>
      </c>
      <c r="Z22" s="84" t="n">
        <v>6756</v>
      </c>
    </row>
    <row r="23" customFormat="false" ht="15" hidden="false" customHeight="false" outlineLevel="0" collapsed="false">
      <c r="A23" s="29" t="n">
        <v>1992</v>
      </c>
      <c r="B23" s="82" t="n">
        <f aca="false">C23+D23+E23+F23</f>
        <v>3568741</v>
      </c>
      <c r="C23" s="82" t="n">
        <f aca="false">I23+M23+Q23+U23+X23</f>
        <v>3238661</v>
      </c>
      <c r="D23" s="82" t="n">
        <f aca="false">R23+W23+Y23</f>
        <v>192509</v>
      </c>
      <c r="E23" s="82" t="n">
        <f aca="false">S23+Z23</f>
        <v>110769</v>
      </c>
      <c r="F23" s="82" t="n">
        <f aca="false">J23+N23</f>
        <v>26802</v>
      </c>
      <c r="G23" s="83" t="n">
        <v>184149.609375</v>
      </c>
      <c r="H23" s="82" t="n">
        <f aca="false">I23+J23</f>
        <v>3042339</v>
      </c>
      <c r="I23" s="82" t="n">
        <v>3027252</v>
      </c>
      <c r="J23" s="82" t="n">
        <v>15087</v>
      </c>
      <c r="K23" s="83" t="n">
        <v>223096.015625</v>
      </c>
      <c r="L23" s="82" t="n">
        <f aca="false">M23+N23</f>
        <v>149714</v>
      </c>
      <c r="M23" s="82" t="n">
        <v>137999</v>
      </c>
      <c r="N23" s="82" t="n">
        <v>11715</v>
      </c>
      <c r="O23" s="83" t="n">
        <v>152200.71875</v>
      </c>
      <c r="P23" s="82" t="n">
        <f aca="false">Q23+R23+S23</f>
        <v>116945</v>
      </c>
      <c r="Q23" s="82" t="n">
        <v>9177</v>
      </c>
      <c r="R23" s="82" t="n">
        <v>9903</v>
      </c>
      <c r="S23" s="82" t="n">
        <v>97865</v>
      </c>
      <c r="T23" s="83" t="n">
        <v>73488.1171875</v>
      </c>
      <c r="U23" s="82" t="n">
        <v>47122</v>
      </c>
      <c r="V23" s="83" t="n">
        <v>26943.306640625</v>
      </c>
      <c r="W23" s="82" t="n">
        <v>115800</v>
      </c>
      <c r="X23" s="82" t="n">
        <v>17111</v>
      </c>
      <c r="Y23" s="82" t="n">
        <v>66806</v>
      </c>
      <c r="Z23" s="84" t="n">
        <v>12904</v>
      </c>
    </row>
    <row r="24" customFormat="false" ht="15" hidden="false" customHeight="false" outlineLevel="0" collapsed="false">
      <c r="A24" s="29" t="n">
        <v>1993</v>
      </c>
      <c r="B24" s="82" t="n">
        <f aca="false">C24+D24+E24+F24</f>
        <v>3273790</v>
      </c>
      <c r="C24" s="82" t="n">
        <f aca="false">I24+M24+Q24+U24+X24</f>
        <v>2946433</v>
      </c>
      <c r="D24" s="82" t="n">
        <f aca="false">R24+W24+Y24</f>
        <v>191228</v>
      </c>
      <c r="E24" s="82" t="n">
        <f aca="false">S24+Z24</f>
        <v>107653</v>
      </c>
      <c r="F24" s="82" t="n">
        <f aca="false">J24+N24</f>
        <v>28476</v>
      </c>
      <c r="G24" s="83" t="n">
        <v>4731732</v>
      </c>
      <c r="H24" s="82" t="n">
        <f aca="false">I24+J24</f>
        <v>2738568</v>
      </c>
      <c r="I24" s="82" t="n">
        <v>2721953</v>
      </c>
      <c r="J24" s="82" t="n">
        <v>16615</v>
      </c>
      <c r="K24" s="83" t="n">
        <v>603044.875</v>
      </c>
      <c r="L24" s="82" t="n">
        <f aca="false">M24+N24</f>
        <v>155315</v>
      </c>
      <c r="M24" s="82" t="n">
        <v>143454</v>
      </c>
      <c r="N24" s="82" t="n">
        <v>11861</v>
      </c>
      <c r="O24" s="83" t="n">
        <v>439119.96875</v>
      </c>
      <c r="P24" s="82" t="n">
        <f aca="false">Q24+R24+S24</f>
        <v>117322</v>
      </c>
      <c r="Q24" s="82" t="n">
        <v>8851</v>
      </c>
      <c r="R24" s="82" t="n">
        <v>11978</v>
      </c>
      <c r="S24" s="82" t="n">
        <v>96493</v>
      </c>
      <c r="T24" s="83" t="n">
        <v>625946.125</v>
      </c>
      <c r="U24" s="82" t="n">
        <v>55398</v>
      </c>
      <c r="V24" s="83" t="n">
        <v>29293.705078125</v>
      </c>
      <c r="W24" s="82" t="n">
        <v>112967</v>
      </c>
      <c r="X24" s="82" t="n">
        <v>16777</v>
      </c>
      <c r="Y24" s="82" t="n">
        <v>66283</v>
      </c>
      <c r="Z24" s="84" t="n">
        <v>11160</v>
      </c>
    </row>
    <row r="25" customFormat="false" ht="15" hidden="false" customHeight="false" outlineLevel="0" collapsed="false">
      <c r="A25" s="29" t="n">
        <v>1994</v>
      </c>
      <c r="B25" s="82" t="n">
        <f aca="false">C25+D25+E25+F25</f>
        <v>3455980</v>
      </c>
      <c r="C25" s="82" t="n">
        <f aca="false">I25+M25+Q25+U25+X25</f>
        <v>3136550</v>
      </c>
      <c r="D25" s="82" t="n">
        <f aca="false">R25+W25+Y25</f>
        <v>183746</v>
      </c>
      <c r="E25" s="82" t="n">
        <f aca="false">S25+Z25</f>
        <v>107315</v>
      </c>
      <c r="F25" s="82" t="n">
        <f aca="false">J25+N25</f>
        <v>28369</v>
      </c>
      <c r="G25" s="83" t="n">
        <v>64316.44140625</v>
      </c>
      <c r="H25" s="82" t="n">
        <f aca="false">I25+J25</f>
        <v>2926658</v>
      </c>
      <c r="I25" s="82" t="n">
        <v>2910038</v>
      </c>
      <c r="J25" s="82" t="n">
        <v>16620</v>
      </c>
      <c r="K25" s="83" t="n">
        <v>65628.21875</v>
      </c>
      <c r="L25" s="82" t="n">
        <f aca="false">M25+N25</f>
        <v>168845</v>
      </c>
      <c r="M25" s="82" t="n">
        <v>157096</v>
      </c>
      <c r="N25" s="82" t="n">
        <v>11749</v>
      </c>
      <c r="O25" s="83" t="n">
        <v>125548.984375</v>
      </c>
      <c r="P25" s="82" t="n">
        <f aca="false">Q25+R25+S25</f>
        <v>116639</v>
      </c>
      <c r="Q25" s="82" t="n">
        <v>8456</v>
      </c>
      <c r="R25" s="82" t="n">
        <v>10876</v>
      </c>
      <c r="S25" s="82" t="n">
        <v>97307</v>
      </c>
      <c r="T25" s="83" t="n">
        <v>9758.224609375</v>
      </c>
      <c r="U25" s="82" t="n">
        <v>45456</v>
      </c>
      <c r="V25" s="83" t="n">
        <v>28492.388671875</v>
      </c>
      <c r="W25" s="82" t="n">
        <v>104078</v>
      </c>
      <c r="X25" s="82" t="n">
        <v>15504</v>
      </c>
      <c r="Y25" s="82" t="n">
        <v>68792</v>
      </c>
      <c r="Z25" s="84" t="n">
        <v>10008</v>
      </c>
    </row>
    <row r="26" customFormat="false" ht="15" hidden="false" customHeight="false" outlineLevel="0" collapsed="false">
      <c r="A26" s="29" t="n">
        <v>1995</v>
      </c>
      <c r="B26" s="82" t="n">
        <f aca="false">C26+D26+E26+F26</f>
        <v>3937327</v>
      </c>
      <c r="C26" s="82" t="n">
        <f aca="false">I26+M26+Q26+U26+X26</f>
        <v>3601148</v>
      </c>
      <c r="D26" s="82" t="n">
        <f aca="false">R26+W26+Y26</f>
        <v>187827</v>
      </c>
      <c r="E26" s="82" t="n">
        <f aca="false">S26+Z26</f>
        <v>115937</v>
      </c>
      <c r="F26" s="82" t="n">
        <f aca="false">J26+N26</f>
        <v>32415</v>
      </c>
      <c r="G26" s="83" t="n">
        <v>527845.0625</v>
      </c>
      <c r="H26" s="82" t="n">
        <f aca="false">I26+J26</f>
        <v>3409427</v>
      </c>
      <c r="I26" s="82" t="n">
        <v>3389124</v>
      </c>
      <c r="J26" s="82" t="n">
        <v>20303</v>
      </c>
      <c r="K26" s="83" t="n">
        <v>172464.03125</v>
      </c>
      <c r="L26" s="82" t="n">
        <f aca="false">M26+N26</f>
        <v>147215</v>
      </c>
      <c r="M26" s="82" t="n">
        <v>135103</v>
      </c>
      <c r="N26" s="82" t="n">
        <v>12112</v>
      </c>
      <c r="O26" s="83" t="n">
        <v>357990.5625</v>
      </c>
      <c r="P26" s="82" t="n">
        <f aca="false">Q26+R26+S26</f>
        <v>122184</v>
      </c>
      <c r="Q26" s="82" t="n">
        <v>8189</v>
      </c>
      <c r="R26" s="82" t="n">
        <v>9625</v>
      </c>
      <c r="S26" s="82" t="n">
        <v>104370</v>
      </c>
      <c r="T26" s="83" t="n">
        <v>163939.578125</v>
      </c>
      <c r="U26" s="82" t="n">
        <v>53775</v>
      </c>
      <c r="V26" s="83" t="n">
        <v>24075.224609375</v>
      </c>
      <c r="W26" s="82" t="n">
        <v>110437</v>
      </c>
      <c r="X26" s="82" t="n">
        <v>14957</v>
      </c>
      <c r="Y26" s="82" t="n">
        <v>67765</v>
      </c>
      <c r="Z26" s="84" t="n">
        <v>11567</v>
      </c>
    </row>
    <row r="27" customFormat="false" ht="15" hidden="false" customHeight="false" outlineLevel="0" collapsed="false">
      <c r="A27" s="29" t="n">
        <v>1996</v>
      </c>
      <c r="B27" s="82" t="n">
        <f aca="false">C27+D27+E27+F27</f>
        <v>3245706</v>
      </c>
      <c r="C27" s="82" t="n">
        <f aca="false">I27+M27+Q27+U27+X27</f>
        <v>2931325</v>
      </c>
      <c r="D27" s="82" t="n">
        <f aca="false">R27+W27+Y27</f>
        <v>187080</v>
      </c>
      <c r="E27" s="82" t="n">
        <f aca="false">S27+Z27</f>
        <v>96263</v>
      </c>
      <c r="F27" s="82" t="n">
        <f aca="false">J27+N27</f>
        <v>31038</v>
      </c>
      <c r="G27" s="83" t="n">
        <v>9411.07421875</v>
      </c>
      <c r="H27" s="82" t="n">
        <f aca="false">I27+J27</f>
        <v>2741808</v>
      </c>
      <c r="I27" s="82" t="n">
        <v>2722888</v>
      </c>
      <c r="J27" s="82" t="n">
        <v>18920</v>
      </c>
      <c r="K27" s="83" t="n">
        <v>16992.314453125</v>
      </c>
      <c r="L27" s="82" t="n">
        <f aca="false">M27+N27</f>
        <v>148049</v>
      </c>
      <c r="M27" s="82" t="n">
        <v>135931</v>
      </c>
      <c r="N27" s="82" t="n">
        <v>12118</v>
      </c>
      <c r="O27" s="83" t="n">
        <v>113626.4140625</v>
      </c>
      <c r="P27" s="82" t="n">
        <f aca="false">Q27+R27+S27</f>
        <v>103804</v>
      </c>
      <c r="Q27" s="82" t="n">
        <v>6271</v>
      </c>
      <c r="R27" s="82" t="n">
        <v>9005</v>
      </c>
      <c r="S27" s="82" t="n">
        <v>88528</v>
      </c>
      <c r="T27" s="83" t="n">
        <v>6286.17529296875</v>
      </c>
      <c r="U27" s="82" t="n">
        <v>51092</v>
      </c>
      <c r="V27" s="83" t="n">
        <v>23862.99609375</v>
      </c>
      <c r="W27" s="82" t="n">
        <v>105501</v>
      </c>
      <c r="X27" s="82" t="n">
        <v>15143</v>
      </c>
      <c r="Y27" s="82" t="n">
        <v>72574</v>
      </c>
      <c r="Z27" s="84" t="n">
        <v>7735</v>
      </c>
    </row>
    <row r="28" customFormat="false" ht="15" hidden="false" customHeight="false" outlineLevel="0" collapsed="false">
      <c r="A28" s="29" t="n">
        <v>1997</v>
      </c>
      <c r="B28" s="82" t="n">
        <f aca="false">C28+D28+E28+F28</f>
        <v>2670893</v>
      </c>
      <c r="C28" s="82" t="n">
        <f aca="false">I28+M28+Q28+U28+X28</f>
        <v>2334618</v>
      </c>
      <c r="D28" s="82" t="n">
        <f aca="false">R28+W28+Y28</f>
        <v>189282</v>
      </c>
      <c r="E28" s="82" t="n">
        <f aca="false">S28+Z28</f>
        <v>115897</v>
      </c>
      <c r="F28" s="82" t="n">
        <f aca="false">J28+N28</f>
        <v>31096</v>
      </c>
      <c r="G28" s="83" t="n">
        <v>16823.76171875</v>
      </c>
      <c r="H28" s="82" t="n">
        <f aca="false">I28+J28</f>
        <v>2138518</v>
      </c>
      <c r="I28" s="82" t="n">
        <v>2119522</v>
      </c>
      <c r="J28" s="82" t="n">
        <v>18996</v>
      </c>
      <c r="K28" s="83" t="n">
        <v>70603.1875</v>
      </c>
      <c r="L28" s="82" t="n">
        <f aca="false">M28+N28</f>
        <v>159118</v>
      </c>
      <c r="M28" s="82" t="n">
        <v>147018</v>
      </c>
      <c r="N28" s="82" t="n">
        <v>12100</v>
      </c>
      <c r="O28" s="83" t="n">
        <v>154033.4375</v>
      </c>
      <c r="P28" s="82" t="n">
        <f aca="false">Q28+R28+S28</f>
        <v>120166</v>
      </c>
      <c r="Q28" s="82" t="n">
        <v>6886</v>
      </c>
      <c r="R28" s="82" t="n">
        <v>9910</v>
      </c>
      <c r="S28" s="82" t="n">
        <v>103370</v>
      </c>
      <c r="T28" s="83" t="n">
        <v>4417.16015625</v>
      </c>
      <c r="U28" s="82" t="n">
        <v>46442</v>
      </c>
      <c r="V28" s="83" t="n">
        <v>25043.15234375</v>
      </c>
      <c r="W28" s="82" t="n">
        <v>107227</v>
      </c>
      <c r="X28" s="82" t="n">
        <v>14750</v>
      </c>
      <c r="Y28" s="82" t="n">
        <v>72145</v>
      </c>
      <c r="Z28" s="84" t="n">
        <v>12527</v>
      </c>
    </row>
    <row r="29" customFormat="false" ht="15" hidden="false" customHeight="false" outlineLevel="0" collapsed="false">
      <c r="A29" s="29" t="n">
        <v>1998</v>
      </c>
      <c r="B29" s="82" t="n">
        <f aca="false">C29+D29+E29+F29</f>
        <v>3022223</v>
      </c>
      <c r="C29" s="82" t="n">
        <f aca="false">I29+M29+Q29+U29+X29</f>
        <v>2673363</v>
      </c>
      <c r="D29" s="82" t="n">
        <f aca="false">R29+W29+Y29</f>
        <v>199255</v>
      </c>
      <c r="E29" s="82" t="n">
        <f aca="false">S29+Z29</f>
        <v>115729</v>
      </c>
      <c r="F29" s="82" t="n">
        <f aca="false">J29+N29</f>
        <v>33876</v>
      </c>
      <c r="G29" s="83" t="n">
        <v>7995.00830078125</v>
      </c>
      <c r="H29" s="82" t="n">
        <f aca="false">I29+J29</f>
        <v>2467575</v>
      </c>
      <c r="I29" s="82" t="n">
        <v>2445918</v>
      </c>
      <c r="J29" s="82" t="n">
        <v>21657</v>
      </c>
      <c r="K29" s="83" t="n">
        <v>137971.1875</v>
      </c>
      <c r="L29" s="82" t="n">
        <f aca="false">M29+N29</f>
        <v>165305</v>
      </c>
      <c r="M29" s="82" t="n">
        <v>153086</v>
      </c>
      <c r="N29" s="82" t="n">
        <v>12219</v>
      </c>
      <c r="O29" s="83" t="n">
        <v>284592.65625</v>
      </c>
      <c r="P29" s="82" t="n">
        <f aca="false">Q29+R29+S29</f>
        <v>121312</v>
      </c>
      <c r="Q29" s="82" t="n">
        <v>7435</v>
      </c>
      <c r="R29" s="82" t="n">
        <v>9682</v>
      </c>
      <c r="S29" s="82" t="n">
        <v>104195</v>
      </c>
      <c r="T29" s="83" t="n">
        <v>4420.93212890625</v>
      </c>
      <c r="U29" s="82" t="n">
        <v>51909</v>
      </c>
      <c r="V29" s="83" t="n">
        <v>25076.873046875</v>
      </c>
      <c r="W29" s="82" t="n">
        <v>120686</v>
      </c>
      <c r="X29" s="82" t="n">
        <v>15015</v>
      </c>
      <c r="Y29" s="82" t="n">
        <v>68887</v>
      </c>
      <c r="Z29" s="84" t="n">
        <v>11534</v>
      </c>
    </row>
    <row r="30" customFormat="false" ht="15" hidden="false" customHeight="false" outlineLevel="0" collapsed="false">
      <c r="A30" s="29" t="n">
        <v>1999</v>
      </c>
      <c r="B30" s="82" t="n">
        <f aca="false">C30+D30+E30+F30</f>
        <v>2606339</v>
      </c>
      <c r="C30" s="82" t="n">
        <f aca="false">I30+M30+Q30+U30+X30</f>
        <v>2279427</v>
      </c>
      <c r="D30" s="82" t="n">
        <f aca="false">R30+W30+Y30</f>
        <v>188481</v>
      </c>
      <c r="E30" s="82" t="n">
        <f aca="false">S30+Z30</f>
        <v>106966</v>
      </c>
      <c r="F30" s="82" t="n">
        <f aca="false">J30+N30</f>
        <v>31465</v>
      </c>
      <c r="G30" s="83" t="n">
        <v>7014.50439453125</v>
      </c>
      <c r="H30" s="82" t="n">
        <f aca="false">I30+J30</f>
        <v>2076852</v>
      </c>
      <c r="I30" s="82" t="n">
        <v>2057892</v>
      </c>
      <c r="J30" s="82" t="n">
        <v>18960</v>
      </c>
      <c r="K30" s="83" t="n">
        <v>93748.59375</v>
      </c>
      <c r="L30" s="82" t="n">
        <f aca="false">M30+N30</f>
        <v>163393</v>
      </c>
      <c r="M30" s="82" t="n">
        <v>150888</v>
      </c>
      <c r="N30" s="82" t="n">
        <v>12505</v>
      </c>
      <c r="O30" s="83" t="n">
        <v>118212.171875</v>
      </c>
      <c r="P30" s="82" t="n">
        <f aca="false">Q30+R30+S30</f>
        <v>113714</v>
      </c>
      <c r="Q30" s="82" t="n">
        <v>6865</v>
      </c>
      <c r="R30" s="82" t="n">
        <v>9875</v>
      </c>
      <c r="S30" s="82" t="n">
        <v>96974</v>
      </c>
      <c r="T30" s="83" t="n">
        <v>3347.0869140625</v>
      </c>
      <c r="U30" s="82" t="n">
        <v>49905</v>
      </c>
      <c r="V30" s="83" t="n">
        <v>24775.38671875</v>
      </c>
      <c r="W30" s="82" t="n">
        <v>106782</v>
      </c>
      <c r="X30" s="82" t="n">
        <v>13877</v>
      </c>
      <c r="Y30" s="82" t="n">
        <v>71824</v>
      </c>
      <c r="Z30" s="84" t="n">
        <v>9992</v>
      </c>
    </row>
    <row r="31" customFormat="false" ht="15" hidden="false" customHeight="false" outlineLevel="0" collapsed="false">
      <c r="A31" s="29" t="n">
        <v>2000</v>
      </c>
      <c r="B31" s="82" t="n">
        <f aca="false">C31+D31+E31+F31</f>
        <v>2385220</v>
      </c>
      <c r="C31" s="82" t="n">
        <f aca="false">I31+M31+Q31+U31+X31</f>
        <v>2062919</v>
      </c>
      <c r="D31" s="82" t="n">
        <f aca="false">R31+W31+Y31</f>
        <v>190072</v>
      </c>
      <c r="E31" s="82" t="n">
        <f aca="false">S31+Z31</f>
        <v>99410</v>
      </c>
      <c r="F31" s="82" t="n">
        <f aca="false">J31+N31</f>
        <v>32819</v>
      </c>
      <c r="G31" s="83" t="n">
        <v>6582.802734375</v>
      </c>
      <c r="H31" s="82" t="n">
        <f aca="false">I31+J31</f>
        <v>1888187</v>
      </c>
      <c r="I31" s="82" t="n">
        <v>1867955</v>
      </c>
      <c r="J31" s="82" t="n">
        <v>20232</v>
      </c>
      <c r="K31" s="83" t="n">
        <v>35475.890625</v>
      </c>
      <c r="L31" s="82" t="n">
        <f aca="false">M31+N31</f>
        <v>142748</v>
      </c>
      <c r="M31" s="82" t="n">
        <v>130161</v>
      </c>
      <c r="N31" s="82" t="n">
        <v>12587</v>
      </c>
      <c r="O31" s="83" t="n">
        <v>110899.15625</v>
      </c>
      <c r="P31" s="82" t="n">
        <f aca="false">Q31+R31+S31</f>
        <v>107274</v>
      </c>
      <c r="Q31" s="82" t="n">
        <v>5874</v>
      </c>
      <c r="R31" s="82" t="n">
        <v>9881</v>
      </c>
      <c r="S31" s="82" t="n">
        <v>91519</v>
      </c>
      <c r="T31" s="83" t="n">
        <v>2600.1162109375</v>
      </c>
      <c r="U31" s="82" t="n">
        <v>45666</v>
      </c>
      <c r="V31" s="83" t="n">
        <v>24809.10546875</v>
      </c>
      <c r="W31" s="82" t="n">
        <v>107503</v>
      </c>
      <c r="X31" s="82" t="n">
        <v>13263</v>
      </c>
      <c r="Y31" s="82" t="n">
        <v>72688</v>
      </c>
      <c r="Z31" s="84" t="n">
        <v>7891</v>
      </c>
    </row>
    <row r="32" customFormat="false" ht="15" hidden="false" customHeight="false" outlineLevel="0" collapsed="false">
      <c r="A32" s="29" t="n">
        <v>2001</v>
      </c>
      <c r="B32" s="82" t="n">
        <f aca="false">C32+D32+E32+F32</f>
        <v>2508485</v>
      </c>
      <c r="C32" s="82" t="n">
        <f aca="false">I32+M32+Q32+U32+X32</f>
        <v>2174235</v>
      </c>
      <c r="D32" s="82" t="n">
        <f aca="false">R32+W32+Y32</f>
        <v>194123</v>
      </c>
      <c r="E32" s="82" t="n">
        <f aca="false">S32+Z32</f>
        <v>111208</v>
      </c>
      <c r="F32" s="82" t="n">
        <f aca="false">J32+N32</f>
        <v>28919</v>
      </c>
      <c r="G32" s="83" t="n">
        <v>6959.18359375</v>
      </c>
      <c r="H32" s="82" t="n">
        <f aca="false">I32+J32</f>
        <v>1978547</v>
      </c>
      <c r="I32" s="82" t="n">
        <v>1962025</v>
      </c>
      <c r="J32" s="82" t="n">
        <v>16522</v>
      </c>
      <c r="K32" s="83" t="n">
        <v>57769.953125</v>
      </c>
      <c r="L32" s="82" t="n">
        <f aca="false">M32+N32</f>
        <v>152344</v>
      </c>
      <c r="M32" s="82" t="n">
        <v>139947</v>
      </c>
      <c r="N32" s="82" t="n">
        <v>12397</v>
      </c>
      <c r="O32" s="83" t="n">
        <v>103535.578125</v>
      </c>
      <c r="P32" s="82" t="n">
        <f aca="false">Q32+R32+S32</f>
        <v>117404</v>
      </c>
      <c r="Q32" s="82" t="n">
        <v>6969</v>
      </c>
      <c r="R32" s="82" t="n">
        <v>10078</v>
      </c>
      <c r="S32" s="82" t="n">
        <v>100357</v>
      </c>
      <c r="T32" s="83" t="n">
        <v>2152.56860351562</v>
      </c>
      <c r="U32" s="82" t="n">
        <v>50217</v>
      </c>
      <c r="V32" s="83" t="n">
        <v>22726.076171875</v>
      </c>
      <c r="W32" s="82" t="n">
        <v>110033</v>
      </c>
      <c r="X32" s="82" t="n">
        <v>15077</v>
      </c>
      <c r="Y32" s="82" t="n">
        <v>74012</v>
      </c>
      <c r="Z32" s="84" t="n">
        <v>10851</v>
      </c>
    </row>
    <row r="33" customFormat="false" ht="15" hidden="false" customHeight="false" outlineLevel="0" collapsed="false">
      <c r="A33" s="29" t="n">
        <v>2002</v>
      </c>
      <c r="B33" s="82" t="n">
        <f aca="false">C33+D33+E33+F33</f>
        <v>2268275</v>
      </c>
      <c r="C33" s="82" t="n">
        <f aca="false">I33+M33+Q33+U33+X33</f>
        <v>1944562</v>
      </c>
      <c r="D33" s="82" t="n">
        <f aca="false">R33+W33+Y33</f>
        <v>193614</v>
      </c>
      <c r="E33" s="82" t="n">
        <f aca="false">S33+Z33</f>
        <v>99034</v>
      </c>
      <c r="F33" s="82" t="n">
        <f aca="false">J33+N33</f>
        <v>31065</v>
      </c>
      <c r="G33" s="83" t="n">
        <v>13180.896484375</v>
      </c>
      <c r="H33" s="82" t="n">
        <f aca="false">I33+J33</f>
        <v>1768098</v>
      </c>
      <c r="I33" s="82" t="n">
        <v>1749142</v>
      </c>
      <c r="J33" s="82" t="n">
        <v>18956</v>
      </c>
      <c r="K33" s="83" t="n">
        <v>74527.1640625</v>
      </c>
      <c r="L33" s="82" t="n">
        <f aca="false">M33+N33</f>
        <v>144373</v>
      </c>
      <c r="M33" s="82" t="n">
        <v>132264</v>
      </c>
      <c r="N33" s="82" t="n">
        <v>12109</v>
      </c>
      <c r="O33" s="83" t="n">
        <v>77089.1171875</v>
      </c>
      <c r="P33" s="82" t="n">
        <f aca="false">Q33+R33+S33</f>
        <v>107314</v>
      </c>
      <c r="Q33" s="82" t="n">
        <v>5423</v>
      </c>
      <c r="R33" s="82" t="n">
        <v>10092</v>
      </c>
      <c r="S33" s="82" t="n">
        <v>91799</v>
      </c>
      <c r="T33" s="83" t="n">
        <v>2079.65600585938</v>
      </c>
      <c r="U33" s="82" t="n">
        <v>44278</v>
      </c>
      <c r="V33" s="83" t="n">
        <v>23548.61328125</v>
      </c>
      <c r="W33" s="82" t="n">
        <v>107904</v>
      </c>
      <c r="X33" s="82" t="n">
        <v>13455</v>
      </c>
      <c r="Y33" s="82" t="n">
        <v>75618</v>
      </c>
      <c r="Z33" s="84" t="n">
        <v>7235</v>
      </c>
    </row>
    <row r="34" customFormat="false" ht="15" hidden="false" customHeight="false" outlineLevel="0" collapsed="false">
      <c r="A34" s="29" t="n">
        <v>2003</v>
      </c>
      <c r="B34" s="82" t="n">
        <f aca="false">C34+D34+E34+F34</f>
        <v>2256842</v>
      </c>
      <c r="C34" s="82" t="n">
        <f aca="false">I34+M34+Q34+U34+X34</f>
        <v>1920178</v>
      </c>
      <c r="D34" s="82" t="n">
        <f aca="false">R34+W34+Y34</f>
        <v>196708</v>
      </c>
      <c r="E34" s="82" t="n">
        <f aca="false">S34+Z34</f>
        <v>106679</v>
      </c>
      <c r="F34" s="82" t="n">
        <f aca="false">J34+N34</f>
        <v>33277</v>
      </c>
      <c r="G34" s="83" t="n">
        <v>9388.6875</v>
      </c>
      <c r="H34" s="82" t="n">
        <f aca="false">I34+J34</f>
        <v>1743015</v>
      </c>
      <c r="I34" s="82" t="n">
        <v>1721778</v>
      </c>
      <c r="J34" s="82" t="n">
        <v>21237</v>
      </c>
      <c r="K34" s="83" t="n">
        <v>53912.36328125</v>
      </c>
      <c r="L34" s="82" t="n">
        <f aca="false">M34+N34</f>
        <v>143729</v>
      </c>
      <c r="M34" s="82" t="n">
        <v>131689</v>
      </c>
      <c r="N34" s="82" t="n">
        <v>12040</v>
      </c>
      <c r="O34" s="83" t="n">
        <v>78490.4453125</v>
      </c>
      <c r="P34" s="82" t="n">
        <f aca="false">Q34+R34+S34</f>
        <v>114469</v>
      </c>
      <c r="Q34" s="82" t="n">
        <v>6435</v>
      </c>
      <c r="R34" s="82" t="n">
        <v>10619</v>
      </c>
      <c r="S34" s="82" t="n">
        <v>97415</v>
      </c>
      <c r="T34" s="83" t="n">
        <v>1250.88830566406</v>
      </c>
      <c r="U34" s="82" t="n">
        <v>45667</v>
      </c>
      <c r="V34" s="83" t="n">
        <v>21981.8828125</v>
      </c>
      <c r="W34" s="82" t="n">
        <v>109469</v>
      </c>
      <c r="X34" s="82" t="n">
        <v>14609</v>
      </c>
      <c r="Y34" s="82" t="n">
        <v>76620</v>
      </c>
      <c r="Z34" s="84" t="n">
        <v>9264</v>
      </c>
    </row>
    <row r="35" customFormat="false" ht="15" hidden="false" customHeight="false" outlineLevel="0" collapsed="false">
      <c r="A35" s="29" t="n">
        <v>2004</v>
      </c>
      <c r="B35" s="82" t="n">
        <f aca="false">C35+D35+E35+F35</f>
        <v>2224041</v>
      </c>
      <c r="C35" s="82" t="n">
        <f aca="false">I35+M35+Q35+U35+X35</f>
        <v>1895219</v>
      </c>
      <c r="D35" s="82" t="n">
        <f aca="false">R35+W35+Y35</f>
        <v>193506</v>
      </c>
      <c r="E35" s="82" t="n">
        <f aca="false">S35+Z35</f>
        <v>104414</v>
      </c>
      <c r="F35" s="82" t="n">
        <f aca="false">J35+N35</f>
        <v>30902</v>
      </c>
      <c r="G35" s="83" t="n">
        <v>12555.580078125</v>
      </c>
      <c r="H35" s="82" t="n">
        <f aca="false">I35+J35</f>
        <v>1726454</v>
      </c>
      <c r="I35" s="82" t="n">
        <v>1707569</v>
      </c>
      <c r="J35" s="82" t="n">
        <v>18885</v>
      </c>
      <c r="K35" s="83" t="n">
        <v>58782.92578125</v>
      </c>
      <c r="L35" s="82" t="n">
        <f aca="false">M35+N35</f>
        <v>141403</v>
      </c>
      <c r="M35" s="82" t="n">
        <v>129386</v>
      </c>
      <c r="N35" s="82" t="n">
        <v>12017</v>
      </c>
      <c r="O35" s="83" t="n">
        <v>131844.484375</v>
      </c>
      <c r="P35" s="82" t="n">
        <f aca="false">Q35+R35+S35</f>
        <v>110344</v>
      </c>
      <c r="Q35" s="82" t="n">
        <v>5139</v>
      </c>
      <c r="R35" s="82" t="n">
        <v>10150</v>
      </c>
      <c r="S35" s="82" t="n">
        <v>95055</v>
      </c>
      <c r="T35" s="83" t="n">
        <v>51878.22265625</v>
      </c>
      <c r="U35" s="82" t="n">
        <v>38327</v>
      </c>
      <c r="V35" s="83" t="n">
        <v>22875.228515625</v>
      </c>
      <c r="W35" s="82" t="n">
        <v>107687</v>
      </c>
      <c r="X35" s="82" t="n">
        <v>14798</v>
      </c>
      <c r="Y35" s="82" t="n">
        <v>75669</v>
      </c>
      <c r="Z35" s="84" t="n">
        <v>9359</v>
      </c>
    </row>
    <row r="36" customFormat="false" ht="15" hidden="false" customHeight="false" outlineLevel="0" collapsed="false">
      <c r="A36" s="29" t="n">
        <v>2005</v>
      </c>
      <c r="B36" s="82" t="n">
        <f aca="false">C36+D36+E36+F36</f>
        <v>2866695</v>
      </c>
      <c r="C36" s="82" t="n">
        <f aca="false">I36+M36+Q36+U36+X36</f>
        <v>2518179</v>
      </c>
      <c r="D36" s="82" t="n">
        <f aca="false">R36+W36+Y36</f>
        <v>194184</v>
      </c>
      <c r="E36" s="82" t="n">
        <f aca="false">S36+Z36</f>
        <v>123031</v>
      </c>
      <c r="F36" s="82" t="n">
        <f aca="false">J36+N36</f>
        <v>31301</v>
      </c>
      <c r="G36" s="83" t="n">
        <v>263392.28125</v>
      </c>
      <c r="H36" s="82" t="n">
        <f aca="false">I36+J36</f>
        <v>2325115</v>
      </c>
      <c r="I36" s="82" t="n">
        <v>2306021</v>
      </c>
      <c r="J36" s="82" t="n">
        <v>19094</v>
      </c>
      <c r="K36" s="83" t="n">
        <v>266948.65625</v>
      </c>
      <c r="L36" s="82" t="n">
        <f aca="false">M36+N36</f>
        <v>147030</v>
      </c>
      <c r="M36" s="82" t="n">
        <v>134823</v>
      </c>
      <c r="N36" s="82" t="n">
        <v>12207</v>
      </c>
      <c r="O36" s="83" t="n">
        <v>565825.6875</v>
      </c>
      <c r="P36" s="82" t="n">
        <f aca="false">Q36+R36+S36</f>
        <v>127546</v>
      </c>
      <c r="Q36" s="82" t="n">
        <v>6049</v>
      </c>
      <c r="R36" s="82" t="n">
        <v>10053</v>
      </c>
      <c r="S36" s="82" t="n">
        <v>111444</v>
      </c>
      <c r="T36" s="83" t="n">
        <v>433603.96875</v>
      </c>
      <c r="U36" s="82" t="n">
        <v>54096</v>
      </c>
      <c r="V36" s="83" t="n">
        <v>24332.876953125</v>
      </c>
      <c r="W36" s="82" t="n">
        <v>118874</v>
      </c>
      <c r="X36" s="82" t="n">
        <v>17190</v>
      </c>
      <c r="Y36" s="82" t="n">
        <v>65257</v>
      </c>
      <c r="Z36" s="84" t="n">
        <v>11587</v>
      </c>
    </row>
    <row r="37" customFormat="false" ht="15" hidden="false" customHeight="false" outlineLevel="0" collapsed="false">
      <c r="A37" s="29" t="n">
        <v>2006</v>
      </c>
      <c r="B37" s="82" t="n">
        <f aca="false">C37+D37+E37+F37</f>
        <v>2258094</v>
      </c>
      <c r="C37" s="82" t="n">
        <f aca="false">I37+M37+Q37+U37+X37</f>
        <v>1929356</v>
      </c>
      <c r="D37" s="82" t="n">
        <f aca="false">R37+W37+Y37</f>
        <v>189408</v>
      </c>
      <c r="E37" s="82" t="n">
        <f aca="false">S37+Z37</f>
        <v>112711</v>
      </c>
      <c r="F37" s="82" t="n">
        <f aca="false">J37+N37</f>
        <v>26619</v>
      </c>
      <c r="G37" s="83" t="n">
        <v>8190.57177734375</v>
      </c>
      <c r="H37" s="82" t="n">
        <f aca="false">I37+J37</f>
        <v>1741980</v>
      </c>
      <c r="I37" s="82" t="n">
        <v>1726882</v>
      </c>
      <c r="J37" s="82" t="n">
        <v>15098</v>
      </c>
      <c r="K37" s="83" t="n">
        <v>103748.21875</v>
      </c>
      <c r="L37" s="82" t="n">
        <f aca="false">M37+N37</f>
        <v>144323</v>
      </c>
      <c r="M37" s="82" t="n">
        <v>132802</v>
      </c>
      <c r="N37" s="82" t="n">
        <v>11521</v>
      </c>
      <c r="O37" s="83" t="n">
        <v>157060.5625</v>
      </c>
      <c r="P37" s="82" t="n">
        <f aca="false">Q37+R37+S37</f>
        <v>116847</v>
      </c>
      <c r="Q37" s="82" t="n">
        <v>3878</v>
      </c>
      <c r="R37" s="82" t="n">
        <v>9912</v>
      </c>
      <c r="S37" s="82" t="n">
        <v>103057</v>
      </c>
      <c r="T37" s="83" t="n">
        <v>25190.724609375</v>
      </c>
      <c r="U37" s="82" t="n">
        <v>50053</v>
      </c>
      <c r="V37" s="83" t="n">
        <v>24821.201171875</v>
      </c>
      <c r="W37" s="82" t="n">
        <v>108661</v>
      </c>
      <c r="X37" s="82" t="n">
        <v>15741</v>
      </c>
      <c r="Y37" s="82" t="n">
        <v>70835</v>
      </c>
      <c r="Z37" s="84" t="n">
        <v>9654</v>
      </c>
    </row>
    <row r="38" customFormat="false" ht="15" hidden="false" customHeight="false" outlineLevel="0" collapsed="false">
      <c r="A38" s="29" t="n">
        <v>2007</v>
      </c>
      <c r="B38" s="82" t="n">
        <f aca="false">C38+D38+E38+F38</f>
        <v>2255632</v>
      </c>
      <c r="C38" s="82" t="n">
        <f aca="false">I38+M38+Q38+U38+X38</f>
        <v>1932640</v>
      </c>
      <c r="D38" s="82" t="n">
        <f aca="false">R38+W38+Y38</f>
        <v>186439</v>
      </c>
      <c r="E38" s="82" t="n">
        <f aca="false">S38+Z38</f>
        <v>109076</v>
      </c>
      <c r="F38" s="82" t="n">
        <f aca="false">J38+N38</f>
        <v>27477</v>
      </c>
      <c r="G38" s="83" t="n">
        <v>6928.8759765625</v>
      </c>
      <c r="H38" s="82" t="n">
        <f aca="false">I38+J38</f>
        <v>1754407</v>
      </c>
      <c r="I38" s="82" t="n">
        <v>1738585</v>
      </c>
      <c r="J38" s="82" t="n">
        <v>15822</v>
      </c>
      <c r="K38" s="83" t="n">
        <v>110212.046875</v>
      </c>
      <c r="L38" s="82" t="n">
        <f aca="false">M38+N38</f>
        <v>141148</v>
      </c>
      <c r="M38" s="82" t="n">
        <v>129493</v>
      </c>
      <c r="N38" s="82" t="n">
        <v>11655</v>
      </c>
      <c r="O38" s="83" t="n">
        <v>105402.609375</v>
      </c>
      <c r="P38" s="82" t="n">
        <f aca="false">Q38+R38+S38</f>
        <v>114414</v>
      </c>
      <c r="Q38" s="82" t="n">
        <v>4142</v>
      </c>
      <c r="R38" s="82" t="n">
        <v>9904</v>
      </c>
      <c r="S38" s="82" t="n">
        <v>100368</v>
      </c>
      <c r="T38" s="83" t="n">
        <v>11719.958984375</v>
      </c>
      <c r="U38" s="82" t="n">
        <v>45843</v>
      </c>
      <c r="V38" s="83" t="n">
        <v>23783.66015625</v>
      </c>
      <c r="W38" s="82" t="n">
        <v>102673</v>
      </c>
      <c r="X38" s="82" t="n">
        <v>14577</v>
      </c>
      <c r="Y38" s="82" t="n">
        <v>73862</v>
      </c>
      <c r="Z38" s="84" t="n">
        <v>8708</v>
      </c>
    </row>
    <row r="39" customFormat="false" ht="15" hidden="false" customHeight="false" outlineLevel="0" collapsed="false">
      <c r="A39" s="29" t="n">
        <v>2008</v>
      </c>
      <c r="B39" s="82" t="n">
        <f aca="false">C39+D39+E39+F39</f>
        <v>2475381</v>
      </c>
      <c r="C39" s="82" t="n">
        <f aca="false">I39+M39+Q39+U39+X39</f>
        <v>2157597</v>
      </c>
      <c r="D39" s="82" t="n">
        <f aca="false">R39+W39+Y39</f>
        <v>184773</v>
      </c>
      <c r="E39" s="82" t="n">
        <f aca="false">S39+Z39</f>
        <v>107430</v>
      </c>
      <c r="F39" s="82" t="n">
        <f aca="false">J39+N39</f>
        <v>25581</v>
      </c>
      <c r="G39" s="83" t="n">
        <v>6666.84375</v>
      </c>
      <c r="H39" s="82" t="n">
        <f aca="false">I39+J39</f>
        <v>1968444</v>
      </c>
      <c r="I39" s="82" t="n">
        <v>1954679</v>
      </c>
      <c r="J39" s="82" t="n">
        <v>13765</v>
      </c>
      <c r="K39" s="83" t="n">
        <v>181127.390625</v>
      </c>
      <c r="L39" s="82" t="n">
        <f aca="false">M39+N39</f>
        <v>147204</v>
      </c>
      <c r="M39" s="82" t="n">
        <v>135388</v>
      </c>
      <c r="N39" s="82" t="n">
        <v>11816</v>
      </c>
      <c r="O39" s="83" t="n">
        <v>103364.1796875</v>
      </c>
      <c r="P39" s="82" t="n">
        <f aca="false">Q39+R39+S39</f>
        <v>113881</v>
      </c>
      <c r="Q39" s="82" t="n">
        <v>4782</v>
      </c>
      <c r="R39" s="82" t="n">
        <v>9753</v>
      </c>
      <c r="S39" s="82" t="n">
        <v>99346</v>
      </c>
      <c r="T39" s="83" t="n">
        <v>4263.80322265625</v>
      </c>
      <c r="U39" s="82" t="n">
        <v>48363</v>
      </c>
      <c r="V39" s="83" t="n">
        <v>25190.716796875</v>
      </c>
      <c r="W39" s="82" t="n">
        <v>101075</v>
      </c>
      <c r="X39" s="82" t="n">
        <v>14385</v>
      </c>
      <c r="Y39" s="82" t="n">
        <v>73945</v>
      </c>
      <c r="Z39" s="84" t="n">
        <v>8084</v>
      </c>
    </row>
    <row r="40" customFormat="false" ht="15" hidden="false" customHeight="false" outlineLevel="0" collapsed="false">
      <c r="A40" s="29" t="n">
        <v>2009</v>
      </c>
      <c r="B40" s="82" t="n">
        <f aca="false">C40+D40+E40+F40</f>
        <v>2231848</v>
      </c>
      <c r="C40" s="82" t="n">
        <f aca="false">I40+M40+Q40+U40+X40</f>
        <v>1901531</v>
      </c>
      <c r="D40" s="82" t="n">
        <f aca="false">R40+W40+Y40</f>
        <v>189759</v>
      </c>
      <c r="E40" s="82" t="n">
        <f aca="false">S40+Z40</f>
        <v>110712</v>
      </c>
      <c r="F40" s="82" t="n">
        <f aca="false">J40+N40</f>
        <v>29846</v>
      </c>
      <c r="G40" s="83" t="n">
        <v>6940.35986328125</v>
      </c>
      <c r="H40" s="82" t="n">
        <f aca="false">I40+J40</f>
        <v>1725295</v>
      </c>
      <c r="I40" s="82" t="n">
        <v>1706631</v>
      </c>
      <c r="J40" s="82" t="n">
        <v>18664</v>
      </c>
      <c r="K40" s="83" t="n">
        <v>53552.50390625</v>
      </c>
      <c r="L40" s="82" t="n">
        <f aca="false">M40+N40</f>
        <v>135458</v>
      </c>
      <c r="M40" s="82" t="n">
        <v>124276</v>
      </c>
      <c r="N40" s="82" t="n">
        <v>11182</v>
      </c>
      <c r="O40" s="83" t="n">
        <v>88689.8046875</v>
      </c>
      <c r="P40" s="82" t="n">
        <f aca="false">Q40+R40+S40</f>
        <v>113012</v>
      </c>
      <c r="Q40" s="82" t="n">
        <v>3923</v>
      </c>
      <c r="R40" s="82" t="n">
        <v>7622</v>
      </c>
      <c r="S40" s="82" t="n">
        <v>101467</v>
      </c>
      <c r="T40" s="83" t="n">
        <v>9008.2353515625</v>
      </c>
      <c r="U40" s="82" t="n">
        <v>51985</v>
      </c>
      <c r="V40" s="83" t="n">
        <v>25799.05078125</v>
      </c>
      <c r="W40" s="82" t="n">
        <v>107625</v>
      </c>
      <c r="X40" s="82" t="n">
        <v>14716</v>
      </c>
      <c r="Y40" s="82" t="n">
        <v>74512</v>
      </c>
      <c r="Z40" s="84" t="n">
        <v>9245</v>
      </c>
    </row>
    <row r="41" customFormat="false" ht="15" hidden="false" customHeight="false" outlineLevel="0" collapsed="false">
      <c r="A41" s="29" t="n">
        <v>2010</v>
      </c>
      <c r="B41" s="82" t="n">
        <f aca="false">C41+D41+E41+F41</f>
        <v>2237146</v>
      </c>
      <c r="C41" s="82" t="n">
        <f aca="false">I41+M41+Q41+U41+X41</f>
        <v>1918480</v>
      </c>
      <c r="D41" s="82" t="n">
        <f aca="false">R41+W41+Y41</f>
        <v>179051</v>
      </c>
      <c r="E41" s="82" t="n">
        <f aca="false">S41+Z41</f>
        <v>109821</v>
      </c>
      <c r="F41" s="82" t="n">
        <f aca="false">J41+N41</f>
        <v>29794</v>
      </c>
      <c r="G41" s="83" t="n">
        <v>92681.3984375</v>
      </c>
      <c r="H41" s="82" t="n">
        <f aca="false">I41+J41</f>
        <v>1727732</v>
      </c>
      <c r="I41" s="82" t="n">
        <v>1709714</v>
      </c>
      <c r="J41" s="82" t="n">
        <v>18018</v>
      </c>
      <c r="K41" s="83" t="n">
        <v>217982.515625</v>
      </c>
      <c r="L41" s="82" t="n">
        <f aca="false">M41+N41</f>
        <v>149006</v>
      </c>
      <c r="M41" s="82" t="n">
        <v>137230</v>
      </c>
      <c r="N41" s="82" t="n">
        <v>11776</v>
      </c>
      <c r="O41" s="83" t="n">
        <v>284465.90625</v>
      </c>
      <c r="P41" s="82" t="n">
        <f aca="false">Q41+R41+S41</f>
        <v>110909</v>
      </c>
      <c r="Q41" s="82" t="n">
        <v>4748</v>
      </c>
      <c r="R41" s="82" t="n">
        <v>6511</v>
      </c>
      <c r="S41" s="82" t="n">
        <v>99650</v>
      </c>
      <c r="T41" s="83" t="n">
        <v>51414.06640625</v>
      </c>
      <c r="U41" s="82" t="n">
        <v>53235</v>
      </c>
      <c r="V41" s="83" t="n">
        <v>26253.455078125</v>
      </c>
      <c r="W41" s="82" t="n">
        <v>102252</v>
      </c>
      <c r="X41" s="82" t="n">
        <v>13553</v>
      </c>
      <c r="Y41" s="82" t="n">
        <v>70288</v>
      </c>
      <c r="Z41" s="84" t="n">
        <v>10171</v>
      </c>
    </row>
    <row r="42" customFormat="false" ht="15" hidden="false" customHeight="false" outlineLevel="0" collapsed="false">
      <c r="A42" s="29" t="n">
        <v>2011</v>
      </c>
      <c r="B42" s="82" t="n">
        <f aca="false">C42+D42+E42+F42</f>
        <v>2355048</v>
      </c>
      <c r="C42" s="82" t="n">
        <f aca="false">I42+M42+Q42+U42+X42</f>
        <v>2000188</v>
      </c>
      <c r="D42" s="82" t="n">
        <f aca="false">R42+W42+Y42</f>
        <v>192634</v>
      </c>
      <c r="E42" s="82" t="n">
        <f aca="false">S42+Z42</f>
        <v>131785</v>
      </c>
      <c r="F42" s="82" t="n">
        <f aca="false">J42+N42</f>
        <v>30441</v>
      </c>
      <c r="G42" s="83" t="n">
        <v>5172.9365234375</v>
      </c>
      <c r="H42" s="82" t="n">
        <f aca="false">I42+J42</f>
        <v>1800019</v>
      </c>
      <c r="I42" s="82" t="n">
        <v>1781049</v>
      </c>
      <c r="J42" s="82" t="n">
        <v>18970</v>
      </c>
      <c r="K42" s="83" t="n">
        <v>43484.81640625</v>
      </c>
      <c r="L42" s="82" t="n">
        <f aca="false">M42+N42</f>
        <v>153738</v>
      </c>
      <c r="M42" s="82" t="n">
        <v>142267</v>
      </c>
      <c r="N42" s="82" t="n">
        <v>11471</v>
      </c>
      <c r="O42" s="83" t="n">
        <v>272912.3125</v>
      </c>
      <c r="P42" s="82" t="n">
        <f aca="false">Q42+R42+S42</f>
        <v>133695</v>
      </c>
      <c r="Q42" s="82" t="n">
        <v>7670</v>
      </c>
      <c r="R42" s="82" t="n">
        <v>7230</v>
      </c>
      <c r="S42" s="82" t="n">
        <v>118795</v>
      </c>
      <c r="T42" s="83" t="n">
        <v>8776.4287109375</v>
      </c>
      <c r="U42" s="82" t="n">
        <v>50725</v>
      </c>
      <c r="V42" s="83" t="n">
        <v>26509.923828125</v>
      </c>
      <c r="W42" s="82" t="n">
        <v>113737</v>
      </c>
      <c r="X42" s="82" t="n">
        <v>18477</v>
      </c>
      <c r="Y42" s="82" t="n">
        <v>71667</v>
      </c>
      <c r="Z42" s="84" t="n">
        <v>12990</v>
      </c>
    </row>
    <row r="43" customFormat="false" ht="15" hidden="false" customHeight="false" outlineLevel="0" collapsed="false">
      <c r="A43" s="29" t="n">
        <v>2012</v>
      </c>
      <c r="B43" s="82" t="n">
        <f aca="false">C43+D43+E43+F43</f>
        <v>2345962</v>
      </c>
      <c r="C43" s="82" t="n">
        <f aca="false">I43+M43+Q43+U43+X43</f>
        <v>1981591</v>
      </c>
      <c r="D43" s="82" t="n">
        <f aca="false">R43+W43+Y43</f>
        <v>198432</v>
      </c>
      <c r="E43" s="82" t="n">
        <f aca="false">S43+Z43</f>
        <v>130182</v>
      </c>
      <c r="F43" s="82" t="n">
        <f aca="false">J43+N43</f>
        <v>35757</v>
      </c>
      <c r="G43" s="83" t="n">
        <v>5688.12158203125</v>
      </c>
      <c r="H43" s="82" t="n">
        <f aca="false">I43+J43</f>
        <v>1811324</v>
      </c>
      <c r="I43" s="82" t="n">
        <v>1787428</v>
      </c>
      <c r="J43" s="82" t="n">
        <v>23896</v>
      </c>
      <c r="K43" s="83" t="n">
        <v>52925.25390625</v>
      </c>
      <c r="L43" s="82" t="n">
        <f aca="false">M43+N43</f>
        <v>140402</v>
      </c>
      <c r="M43" s="82" t="n">
        <v>128541</v>
      </c>
      <c r="N43" s="82" t="n">
        <v>11861</v>
      </c>
      <c r="O43" s="83" t="n">
        <v>122084.8671875</v>
      </c>
      <c r="P43" s="82" t="n">
        <f aca="false">Q43+R43+S43</f>
        <v>133887</v>
      </c>
      <c r="Q43" s="82" t="n">
        <v>7125</v>
      </c>
      <c r="R43" s="82" t="n">
        <v>7476</v>
      </c>
      <c r="S43" s="82" t="n">
        <v>119286</v>
      </c>
      <c r="T43" s="83" t="n">
        <v>6282.96240234375</v>
      </c>
      <c r="U43" s="82" t="n">
        <v>44122</v>
      </c>
      <c r="V43" s="83" t="n">
        <v>27808.48828125</v>
      </c>
      <c r="W43" s="82" t="n">
        <v>115893</v>
      </c>
      <c r="X43" s="82" t="n">
        <v>14375</v>
      </c>
      <c r="Y43" s="82" t="n">
        <v>75063</v>
      </c>
      <c r="Z43" s="84" t="n">
        <v>10896</v>
      </c>
    </row>
    <row r="44" customFormat="false" ht="15" hidden="false" customHeight="false" outlineLevel="0" collapsed="false">
      <c r="A44" s="29" t="n">
        <v>2013</v>
      </c>
      <c r="B44" s="82" t="n">
        <f aca="false">C44+D44+E44+F44</f>
        <v>2362842</v>
      </c>
      <c r="C44" s="82" t="n">
        <f aca="false">I44+M44+Q44+U44+X44</f>
        <v>2014803</v>
      </c>
      <c r="D44" s="82" t="n">
        <f aca="false">R44+W44+Y44</f>
        <v>191385</v>
      </c>
      <c r="E44" s="82" t="n">
        <f aca="false">S44+Z44</f>
        <v>126463</v>
      </c>
      <c r="F44" s="82" t="n">
        <f aca="false">J44+N44</f>
        <v>30191</v>
      </c>
      <c r="G44" s="83" t="n">
        <v>5844.81689453125</v>
      </c>
      <c r="H44" s="82" t="n">
        <f aca="false">I44+J44</f>
        <v>1825979</v>
      </c>
      <c r="I44" s="82" t="n">
        <v>1808006</v>
      </c>
      <c r="J44" s="82" t="n">
        <v>17973</v>
      </c>
      <c r="K44" s="83" t="n">
        <v>134641.796875</v>
      </c>
      <c r="L44" s="82" t="n">
        <f aca="false">M44+N44</f>
        <v>152729</v>
      </c>
      <c r="M44" s="82" t="n">
        <v>140511</v>
      </c>
      <c r="N44" s="82" t="n">
        <v>12218</v>
      </c>
      <c r="O44" s="83" t="n">
        <v>111589.0078125</v>
      </c>
      <c r="P44" s="82" t="n">
        <f aca="false">Q44+R44+S44</f>
        <v>126820</v>
      </c>
      <c r="Q44" s="82" t="n">
        <v>6232</v>
      </c>
      <c r="R44" s="82" t="n">
        <v>5724</v>
      </c>
      <c r="S44" s="82" t="n">
        <v>114864</v>
      </c>
      <c r="T44" s="83" t="n">
        <v>5940.62060546875</v>
      </c>
      <c r="U44" s="82" t="n">
        <v>43793</v>
      </c>
      <c r="V44" s="83" t="n">
        <v>28632.037109375</v>
      </c>
      <c r="W44" s="82" t="n">
        <v>109525</v>
      </c>
      <c r="X44" s="82" t="n">
        <v>16261</v>
      </c>
      <c r="Y44" s="82" t="n">
        <v>76136</v>
      </c>
      <c r="Z44" s="84" t="n">
        <v>11599</v>
      </c>
    </row>
    <row r="45" customFormat="false" ht="15" hidden="false" customHeight="false" outlineLevel="0" collapsed="false">
      <c r="A45" s="29" t="n">
        <v>2014</v>
      </c>
      <c r="B45" s="82" t="n">
        <f aca="false">C45+D45+E45+F45</f>
        <v>2562047</v>
      </c>
      <c r="C45" s="82" t="n">
        <f aca="false">I45+M45+Q45+U45+X45</f>
        <v>2210341</v>
      </c>
      <c r="D45" s="82" t="n">
        <f aca="false">R45+W45+Y45</f>
        <v>201168</v>
      </c>
      <c r="E45" s="82" t="n">
        <f aca="false">S45+Z45</f>
        <v>119868</v>
      </c>
      <c r="F45" s="82" t="n">
        <f aca="false">J45+N45</f>
        <v>30670</v>
      </c>
      <c r="G45" s="83" t="n">
        <v>5003.47412109375</v>
      </c>
      <c r="H45" s="82" t="n">
        <f aca="false">I45+J45</f>
        <v>2036125</v>
      </c>
      <c r="I45" s="82" t="n">
        <v>2018333</v>
      </c>
      <c r="J45" s="82" t="n">
        <v>17792</v>
      </c>
      <c r="K45" s="83" t="n">
        <v>33961.91796875</v>
      </c>
      <c r="L45" s="82" t="n">
        <f aca="false">M45+N45</f>
        <v>138744</v>
      </c>
      <c r="M45" s="82" t="n">
        <v>125866</v>
      </c>
      <c r="N45" s="82" t="n">
        <v>12878</v>
      </c>
      <c r="O45" s="83" t="n">
        <v>104918.0546875</v>
      </c>
      <c r="P45" s="82" t="n">
        <f aca="false">Q45+R45+S45</f>
        <v>120427</v>
      </c>
      <c r="Q45" s="82" t="n">
        <v>5435</v>
      </c>
      <c r="R45" s="82" t="n">
        <v>5548</v>
      </c>
      <c r="S45" s="82" t="n">
        <v>109444</v>
      </c>
      <c r="T45" s="83" t="n">
        <v>2122.44067382812</v>
      </c>
      <c r="U45" s="82" t="n">
        <v>39384</v>
      </c>
      <c r="V45" s="83" t="n">
        <v>31585.205078125</v>
      </c>
      <c r="W45" s="82" t="n">
        <v>112444</v>
      </c>
      <c r="X45" s="82" t="n">
        <v>21323</v>
      </c>
      <c r="Y45" s="82" t="n">
        <v>83176</v>
      </c>
      <c r="Z45" s="84" t="n">
        <v>10424</v>
      </c>
    </row>
    <row r="46" customFormat="false" ht="15" hidden="false" customHeight="false" outlineLevel="0" collapsed="false">
      <c r="A46" s="29" t="n">
        <v>2015</v>
      </c>
      <c r="B46" s="82" t="n">
        <f aca="false">C46+D46+E46+F46</f>
        <v>2821973</v>
      </c>
      <c r="C46" s="82" t="n">
        <f aca="false">I46+M46+Q46+U46+X46</f>
        <v>2458343</v>
      </c>
      <c r="D46" s="82" t="n">
        <f aca="false">R46+W46+Y46</f>
        <v>199149</v>
      </c>
      <c r="E46" s="82" t="n">
        <f aca="false">S46+Z46</f>
        <v>133318</v>
      </c>
      <c r="F46" s="82" t="n">
        <f aca="false">J46+N46</f>
        <v>31163</v>
      </c>
      <c r="G46" s="83" t="n">
        <v>3729.99560546875</v>
      </c>
      <c r="H46" s="82" t="n">
        <f aca="false">I46+J46</f>
        <v>2239073</v>
      </c>
      <c r="I46" s="82" t="n">
        <v>2221053</v>
      </c>
      <c r="J46" s="82" t="n">
        <v>18020</v>
      </c>
      <c r="K46" s="83" t="n">
        <v>81942.7890625</v>
      </c>
      <c r="L46" s="82" t="n">
        <f aca="false">M46+N46</f>
        <v>154745</v>
      </c>
      <c r="M46" s="82" t="n">
        <v>141602</v>
      </c>
      <c r="N46" s="82" t="n">
        <v>13143</v>
      </c>
      <c r="O46" s="83" t="n">
        <v>93308.4453125</v>
      </c>
      <c r="P46" s="82" t="n">
        <f aca="false">Q46+R46+S46</f>
        <v>130545</v>
      </c>
      <c r="Q46" s="82" t="n">
        <v>6679</v>
      </c>
      <c r="R46" s="82" t="n">
        <v>5644</v>
      </c>
      <c r="S46" s="82" t="n">
        <v>118222</v>
      </c>
      <c r="T46" s="83" t="n">
        <v>715.136169433594</v>
      </c>
      <c r="U46" s="82" t="n">
        <v>43110</v>
      </c>
      <c r="V46" s="83" t="n">
        <v>30409.78515625</v>
      </c>
      <c r="W46" s="82" t="n">
        <v>114286</v>
      </c>
      <c r="X46" s="82" t="n">
        <v>45899</v>
      </c>
      <c r="Y46" s="82" t="n">
        <v>79219</v>
      </c>
      <c r="Z46" s="84" t="n">
        <v>15096</v>
      </c>
    </row>
    <row r="47" customFormat="false" ht="15" hidden="false" customHeight="false" outlineLevel="0" collapsed="false">
      <c r="A47" s="29" t="n">
        <v>2016</v>
      </c>
      <c r="B47" s="82" t="n">
        <f aca="false">C47+D47+E47+F47</f>
        <v>2427012</v>
      </c>
      <c r="C47" s="82" t="n">
        <f aca="false">I47+M47+Q47+U47+X47</f>
        <v>2140477</v>
      </c>
      <c r="D47" s="82" t="n">
        <f aca="false">R47+W47+Y47</f>
        <v>157087</v>
      </c>
      <c r="E47" s="82" t="n">
        <f aca="false">S47+Z47</f>
        <v>95534</v>
      </c>
      <c r="F47" s="82" t="n">
        <f aca="false">J47+N47</f>
        <v>33914</v>
      </c>
      <c r="G47" s="83" t="n">
        <v>7276.81005859375</v>
      </c>
      <c r="H47" s="82" t="n">
        <f aca="false">I47+J47</f>
        <v>1979362</v>
      </c>
      <c r="I47" s="82" t="n">
        <v>1958742</v>
      </c>
      <c r="J47" s="82" t="n">
        <v>20620</v>
      </c>
      <c r="K47" s="83" t="n">
        <v>51512.5234375</v>
      </c>
      <c r="L47" s="82" t="n">
        <f aca="false">M47+N47</f>
        <v>114247</v>
      </c>
      <c r="M47" s="82" t="n">
        <v>100953</v>
      </c>
      <c r="N47" s="82" t="n">
        <v>13294</v>
      </c>
      <c r="O47" s="83" t="n">
        <v>117854.5703125</v>
      </c>
      <c r="P47" s="82" t="n">
        <f aca="false">Q47+R47+S47</f>
        <v>94188</v>
      </c>
      <c r="Q47" s="82" t="n">
        <v>3324</v>
      </c>
      <c r="R47" s="82" t="n">
        <v>4622</v>
      </c>
      <c r="S47" s="82" t="n">
        <v>86242</v>
      </c>
      <c r="T47" s="83" t="n">
        <v>0</v>
      </c>
      <c r="U47" s="82" t="n">
        <v>38590</v>
      </c>
      <c r="V47" s="83" t="n">
        <v>30643.44921875</v>
      </c>
      <c r="W47" s="82" t="n">
        <v>77544</v>
      </c>
      <c r="X47" s="82" t="n">
        <v>38868</v>
      </c>
      <c r="Y47" s="82" t="n">
        <v>74921</v>
      </c>
      <c r="Z47" s="84" t="n">
        <v>9292</v>
      </c>
    </row>
    <row r="48" customFormat="false" ht="15" hidden="false" customHeight="false" outlineLevel="0" collapsed="false">
      <c r="A48" s="29" t="n">
        <v>2017</v>
      </c>
      <c r="B48" s="82" t="n">
        <f aca="false">C48+D48+E48+F48</f>
        <v>2612293</v>
      </c>
      <c r="C48" s="82" t="n">
        <f aca="false">I48+M48+Q48+U48+X48</f>
        <v>2323505</v>
      </c>
      <c r="D48" s="82" t="n">
        <f aca="false">R48+W48+Y48</f>
        <v>155008</v>
      </c>
      <c r="E48" s="82" t="n">
        <f aca="false">S48+Z48</f>
        <v>96552</v>
      </c>
      <c r="F48" s="82" t="n">
        <f aca="false">J48+N48</f>
        <v>37228</v>
      </c>
      <c r="G48" s="83" t="n">
        <v>5892.81787109375</v>
      </c>
      <c r="H48" s="82" t="n">
        <f aca="false">I48+J48</f>
        <v>2142982</v>
      </c>
      <c r="I48" s="82" t="n">
        <v>2119354</v>
      </c>
      <c r="J48" s="82" t="n">
        <v>23628</v>
      </c>
      <c r="K48" s="83" t="n">
        <v>112805.296875</v>
      </c>
      <c r="L48" s="82" t="n">
        <f aca="false">M48+N48</f>
        <v>121882</v>
      </c>
      <c r="M48" s="82" t="n">
        <v>108282</v>
      </c>
      <c r="N48" s="82" t="n">
        <v>13600</v>
      </c>
      <c r="O48" s="83" t="n">
        <v>157531.0625</v>
      </c>
      <c r="P48" s="82" t="n">
        <f aca="false">Q48+R48+S48</f>
        <v>97024</v>
      </c>
      <c r="Q48" s="82" t="n">
        <v>3516</v>
      </c>
      <c r="R48" s="82" t="n">
        <v>4991</v>
      </c>
      <c r="S48" s="82" t="n">
        <v>88517</v>
      </c>
      <c r="T48" s="83" t="n">
        <v>0</v>
      </c>
      <c r="U48" s="82" t="n">
        <v>53989</v>
      </c>
      <c r="V48" s="83" t="n">
        <v>30621.81640625</v>
      </c>
      <c r="W48" s="82" t="n">
        <v>73949</v>
      </c>
      <c r="X48" s="82" t="n">
        <v>38364</v>
      </c>
      <c r="Y48" s="82" t="n">
        <v>76068</v>
      </c>
      <c r="Z48" s="84" t="n">
        <v>8035</v>
      </c>
    </row>
    <row r="49" customFormat="false" ht="15" hidden="false" customHeight="false" outlineLevel="0" collapsed="false">
      <c r="A49" s="29" t="n">
        <v>2018</v>
      </c>
      <c r="B49" s="82" t="n">
        <f aca="false">C49+D49+E49+F49</f>
        <v>2389775</v>
      </c>
      <c r="C49" s="82" t="n">
        <f aca="false">I49+M49+Q49+U49+X49</f>
        <v>2104513</v>
      </c>
      <c r="D49" s="82" t="n">
        <f aca="false">R49+W49+Y49</f>
        <v>155749</v>
      </c>
      <c r="E49" s="82" t="n">
        <f aca="false">S49+Z49</f>
        <v>93837</v>
      </c>
      <c r="F49" s="82" t="n">
        <f aca="false">J49+N49</f>
        <v>35676</v>
      </c>
      <c r="G49" s="83" t="n">
        <v>8109.63427734375</v>
      </c>
      <c r="H49" s="82" t="n">
        <f aca="false">I49+J49</f>
        <v>1966634</v>
      </c>
      <c r="I49" s="82" t="n">
        <v>1944255</v>
      </c>
      <c r="J49" s="82" t="n">
        <v>22379</v>
      </c>
      <c r="K49" s="83" t="n">
        <v>80283.3671875</v>
      </c>
      <c r="L49" s="82" t="n">
        <f aca="false">M49+N49</f>
        <v>104635</v>
      </c>
      <c r="M49" s="82" t="n">
        <v>91338</v>
      </c>
      <c r="N49" s="82" t="n">
        <v>13297</v>
      </c>
      <c r="O49" s="83" t="n">
        <v>91521.7578125</v>
      </c>
      <c r="P49" s="82" t="n">
        <f aca="false">Q49+R49+S49</f>
        <v>93797</v>
      </c>
      <c r="Q49" s="82" t="n">
        <v>3162</v>
      </c>
      <c r="R49" s="82" t="n">
        <v>4924</v>
      </c>
      <c r="S49" s="82" t="n">
        <v>85711</v>
      </c>
      <c r="T49" s="83" t="n">
        <v>23564.146484375</v>
      </c>
      <c r="U49" s="82" t="n">
        <v>44361</v>
      </c>
      <c r="V49" s="83" t="n">
        <v>30820.166015625</v>
      </c>
      <c r="W49" s="82" t="n">
        <v>73117</v>
      </c>
      <c r="X49" s="82" t="n">
        <v>21397</v>
      </c>
      <c r="Y49" s="82" t="n">
        <v>77708</v>
      </c>
      <c r="Z49" s="84" t="n">
        <v>8126</v>
      </c>
    </row>
    <row r="50" customFormat="false" ht="15" hidden="false" customHeight="false" outlineLevel="0" collapsed="false">
      <c r="A50" s="29" t="n">
        <v>2019</v>
      </c>
      <c r="B50" s="82" t="n">
        <f aca="false">C50+D50+E50+F50</f>
        <v>2368684</v>
      </c>
      <c r="C50" s="82" t="n">
        <f aca="false">I50+M50+Q50+U50+X50</f>
        <v>2095144</v>
      </c>
      <c r="D50" s="82" t="n">
        <f aca="false">R50+W50+Y50</f>
        <v>143764</v>
      </c>
      <c r="E50" s="82" t="n">
        <f aca="false">S50+Z50</f>
        <v>97695</v>
      </c>
      <c r="F50" s="82" t="n">
        <f aca="false">J50+N50</f>
        <v>32081</v>
      </c>
      <c r="G50" s="83" t="n">
        <v>7129.86083984375</v>
      </c>
      <c r="H50" s="82" t="n">
        <f aca="false">I50+J50</f>
        <v>1952426</v>
      </c>
      <c r="I50" s="82" t="n">
        <v>1933675</v>
      </c>
      <c r="J50" s="82" t="n">
        <v>18751</v>
      </c>
      <c r="K50" s="83" t="n">
        <v>151729.078125</v>
      </c>
      <c r="L50" s="82" t="n">
        <f aca="false">M50+N50</f>
        <v>105266</v>
      </c>
      <c r="M50" s="82" t="n">
        <v>91936</v>
      </c>
      <c r="N50" s="82" t="n">
        <v>13330</v>
      </c>
      <c r="O50" s="83" t="n">
        <v>231859.625</v>
      </c>
      <c r="P50" s="82" t="n">
        <f aca="false">Q50+R50+S50</f>
        <v>96393</v>
      </c>
      <c r="Q50" s="82" t="n">
        <v>3085</v>
      </c>
      <c r="R50" s="82" t="n">
        <v>5267</v>
      </c>
      <c r="S50" s="82" t="n">
        <v>88041</v>
      </c>
      <c r="T50" s="83" t="n">
        <v>3513.259765625</v>
      </c>
      <c r="U50" s="82" t="n">
        <v>49848</v>
      </c>
      <c r="V50" s="83" t="n">
        <v>30741.833984375</v>
      </c>
      <c r="W50" s="82" t="n">
        <v>76431</v>
      </c>
      <c r="X50" s="82" t="n">
        <v>16600</v>
      </c>
      <c r="Y50" s="82" t="n">
        <v>62066</v>
      </c>
      <c r="Z50" s="84" t="n">
        <v>9654</v>
      </c>
    </row>
    <row r="51" customFormat="false" ht="15" hidden="false" customHeight="false" outlineLevel="0" collapsed="false">
      <c r="A51" s="29" t="n">
        <v>2020</v>
      </c>
      <c r="B51" s="82" t="n">
        <f aca="false">C51+D51+E51+F51</f>
        <v>2642599</v>
      </c>
      <c r="C51" s="82" t="n">
        <f aca="false">I51+M51+Q51+U51+X51</f>
        <v>2343910</v>
      </c>
      <c r="D51" s="82" t="n">
        <f aca="false">R51+W51+Y51</f>
        <v>161333</v>
      </c>
      <c r="E51" s="82" t="n">
        <f aca="false">S51+Z51</f>
        <v>103985</v>
      </c>
      <c r="F51" s="82" t="n">
        <f aca="false">J51+N51</f>
        <v>33371</v>
      </c>
      <c r="G51" s="83" t="n">
        <v>6186.11083984375</v>
      </c>
      <c r="H51" s="82" t="n">
        <f aca="false">I51+J51</f>
        <v>2190106</v>
      </c>
      <c r="I51" s="82" t="n">
        <v>2170342</v>
      </c>
      <c r="J51" s="82" t="n">
        <v>19764</v>
      </c>
      <c r="K51" s="83" t="n">
        <v>74753.3125</v>
      </c>
      <c r="L51" s="82" t="n">
        <f aca="false">M51+N51</f>
        <v>111252</v>
      </c>
      <c r="M51" s="82" t="n">
        <v>97645</v>
      </c>
      <c r="N51" s="82" t="n">
        <v>13607</v>
      </c>
      <c r="O51" s="83" t="n">
        <v>126030.953125</v>
      </c>
      <c r="P51" s="82" t="n">
        <f aca="false">Q51+R51+S51</f>
        <v>104657</v>
      </c>
      <c r="Q51" s="82" t="n">
        <v>2874</v>
      </c>
      <c r="R51" s="82" t="n">
        <v>5929</v>
      </c>
      <c r="S51" s="82" t="n">
        <v>95854</v>
      </c>
      <c r="T51" s="83" t="n">
        <v>43577.09765625</v>
      </c>
      <c r="U51" s="82" t="n">
        <v>55815</v>
      </c>
      <c r="V51" s="83" t="n">
        <v>30672.21875</v>
      </c>
      <c r="W51" s="82" t="n">
        <v>81619</v>
      </c>
      <c r="X51" s="82" t="n">
        <v>17234</v>
      </c>
      <c r="Y51" s="82" t="n">
        <v>73785</v>
      </c>
      <c r="Z51" s="84" t="n">
        <v>8131</v>
      </c>
    </row>
    <row r="52" customFormat="false" ht="15" hidden="false" customHeight="false" outlineLevel="0" collapsed="false">
      <c r="A52" s="29" t="n">
        <v>2021</v>
      </c>
      <c r="B52" s="82" t="n">
        <f aca="false">C52+D52+E52+F52</f>
        <v>2712187</v>
      </c>
      <c r="C52" s="82" t="n">
        <f aca="false">I52+M52+Q52+U52+X52</f>
        <v>2421782</v>
      </c>
      <c r="D52" s="82" t="n">
        <f aca="false">R52+W52+Y52</f>
        <v>161153</v>
      </c>
      <c r="E52" s="82" t="n">
        <f aca="false">S52+Z52</f>
        <v>99456</v>
      </c>
      <c r="F52" s="82" t="n">
        <f aca="false">J52+N52</f>
        <v>29796</v>
      </c>
      <c r="G52" s="83" t="n">
        <v>6536.3681640625</v>
      </c>
      <c r="H52" s="82" t="n">
        <f aca="false">I52+J52</f>
        <v>2284242</v>
      </c>
      <c r="I52" s="82" t="n">
        <v>2267632</v>
      </c>
      <c r="J52" s="82" t="n">
        <v>16610</v>
      </c>
      <c r="K52" s="83" t="n">
        <v>70284.421875</v>
      </c>
      <c r="L52" s="82" t="n">
        <f aca="false">M52+N52</f>
        <v>99384</v>
      </c>
      <c r="M52" s="82" t="n">
        <v>86198</v>
      </c>
      <c r="N52" s="82" t="n">
        <v>13186</v>
      </c>
      <c r="O52" s="83" t="n">
        <v>93315.8046875</v>
      </c>
      <c r="P52" s="82" t="n">
        <f aca="false">Q52+R52+S52</f>
        <v>99321</v>
      </c>
      <c r="Q52" s="82" t="n">
        <v>2959</v>
      </c>
      <c r="R52" s="82" t="n">
        <v>5034</v>
      </c>
      <c r="S52" s="82" t="n">
        <v>91328</v>
      </c>
      <c r="T52" s="83" t="n">
        <v>7416.54833984375</v>
      </c>
      <c r="U52" s="82" t="n">
        <v>50172</v>
      </c>
      <c r="V52" s="83" t="n">
        <v>29904.2109375</v>
      </c>
      <c r="W52" s="82" t="n">
        <v>78732</v>
      </c>
      <c r="X52" s="82" t="n">
        <v>14821</v>
      </c>
      <c r="Y52" s="82" t="n">
        <v>77387</v>
      </c>
      <c r="Z52" s="84" t="n">
        <v>8128</v>
      </c>
    </row>
    <row r="53" customFormat="false" ht="15" hidden="false" customHeight="false" outlineLevel="0" collapsed="false">
      <c r="A53" s="29" t="n">
        <v>2022</v>
      </c>
      <c r="B53" s="82" t="n">
        <f aca="false">C53+D53+E53+F53</f>
        <v>2800628</v>
      </c>
      <c r="C53" s="82" t="n">
        <f aca="false">I53+M53+Q53+U53+X53</f>
        <v>2512759</v>
      </c>
      <c r="D53" s="82" t="n">
        <f aca="false">R53+W53+Y53</f>
        <v>157713</v>
      </c>
      <c r="E53" s="82" t="n">
        <f aca="false">S53+Z53</f>
        <v>101953</v>
      </c>
      <c r="F53" s="82" t="n">
        <f aca="false">J53+N53</f>
        <v>28203</v>
      </c>
      <c r="G53" s="83" t="n">
        <v>5927.11083984375</v>
      </c>
      <c r="H53" s="82" t="n">
        <f aca="false">I53+J53</f>
        <v>2366616</v>
      </c>
      <c r="I53" s="82" t="n">
        <v>2351372</v>
      </c>
      <c r="J53" s="82" t="n">
        <v>15244</v>
      </c>
      <c r="K53" s="83" t="n">
        <v>184895.203125</v>
      </c>
      <c r="L53" s="82" t="n">
        <f aca="false">M53+N53</f>
        <v>106126</v>
      </c>
      <c r="M53" s="82" t="n">
        <v>93167</v>
      </c>
      <c r="N53" s="82" t="n">
        <v>12959</v>
      </c>
      <c r="O53" s="83" t="n">
        <v>112543.4453125</v>
      </c>
      <c r="P53" s="82" t="n">
        <f aca="false">Q53+R53+S53</f>
        <v>100872</v>
      </c>
      <c r="Q53" s="82" t="n">
        <v>3189</v>
      </c>
      <c r="R53" s="82" t="n">
        <v>5095</v>
      </c>
      <c r="S53" s="82" t="n">
        <v>92588</v>
      </c>
      <c r="T53" s="83" t="n">
        <v>6731.24267578125</v>
      </c>
      <c r="U53" s="82" t="n">
        <v>48730</v>
      </c>
      <c r="V53" s="83" t="n">
        <v>29882.212890625</v>
      </c>
      <c r="W53" s="82" t="n">
        <v>76312</v>
      </c>
      <c r="X53" s="82" t="n">
        <v>16301</v>
      </c>
      <c r="Y53" s="82" t="n">
        <v>76306</v>
      </c>
      <c r="Z53" s="84" t="n">
        <v>9365</v>
      </c>
    </row>
    <row r="54" customFormat="false" ht="15" hidden="false" customHeight="false" outlineLevel="0" collapsed="false">
      <c r="A54" s="29" t="n">
        <v>2023</v>
      </c>
      <c r="B54" s="82" t="n">
        <f aca="false">C54+D54+E54+F54</f>
        <v>2962096</v>
      </c>
      <c r="C54" s="82" t="n">
        <f aca="false">I54+M54+Q54+U54+X54</f>
        <v>2663764</v>
      </c>
      <c r="D54" s="82" t="n">
        <f aca="false">R54+W54+Y54</f>
        <v>160010</v>
      </c>
      <c r="E54" s="82" t="n">
        <f aca="false">S54+Z54</f>
        <v>102512</v>
      </c>
      <c r="F54" s="82" t="n">
        <f aca="false">J54+N54</f>
        <v>35810</v>
      </c>
      <c r="G54" s="83" t="n">
        <v>93201.078125</v>
      </c>
      <c r="H54" s="82" t="n">
        <f aca="false">I54+J54</f>
        <v>2518662</v>
      </c>
      <c r="I54" s="82" t="n">
        <v>2495973</v>
      </c>
      <c r="J54" s="82" t="n">
        <v>22689</v>
      </c>
      <c r="K54" s="83" t="n">
        <v>205307.828125</v>
      </c>
      <c r="L54" s="82" t="n">
        <f aca="false">M54+N54</f>
        <v>104825</v>
      </c>
      <c r="M54" s="82" t="n">
        <v>91704</v>
      </c>
      <c r="N54" s="82" t="n">
        <v>13121</v>
      </c>
      <c r="O54" s="83" t="n">
        <v>337950.90625</v>
      </c>
      <c r="P54" s="82" t="n">
        <f aca="false">Q54+R54+S54</f>
        <v>101294</v>
      </c>
      <c r="Q54" s="82" t="n">
        <v>2985</v>
      </c>
      <c r="R54" s="82" t="n">
        <v>5529</v>
      </c>
      <c r="S54" s="82" t="n">
        <v>92780</v>
      </c>
      <c r="T54" s="83" t="n">
        <v>115799.984375</v>
      </c>
      <c r="U54" s="82" t="n">
        <v>57012</v>
      </c>
      <c r="V54" s="83" t="n">
        <v>29974.0234375</v>
      </c>
      <c r="W54" s="82" t="n">
        <v>76648</v>
      </c>
      <c r="X54" s="82" t="n">
        <v>16090</v>
      </c>
      <c r="Y54" s="82" t="n">
        <v>77833</v>
      </c>
      <c r="Z54" s="84" t="n">
        <v>9732</v>
      </c>
    </row>
    <row r="55" customFormat="false" ht="15" hidden="false" customHeight="false" outlineLevel="0" collapsed="false">
      <c r="A55" s="47" t="n">
        <v>2024</v>
      </c>
      <c r="B55" s="85" t="n">
        <f aca="false">C55+D55+E55+F55</f>
        <v>2859361</v>
      </c>
      <c r="C55" s="85" t="n">
        <f aca="false">I55+M55+Q55+U55+X55</f>
        <v>2554408</v>
      </c>
      <c r="D55" s="85" t="n">
        <f aca="false">R55+W55+Y55</f>
        <v>167441</v>
      </c>
      <c r="E55" s="85" t="n">
        <f aca="false">S55+Z55</f>
        <v>100464</v>
      </c>
      <c r="F55" s="85" t="n">
        <f aca="false">J55+N55</f>
        <v>37048</v>
      </c>
      <c r="G55" s="86" t="n">
        <v>9284.2578125</v>
      </c>
      <c r="H55" s="85" t="n">
        <f aca="false">I55+J55</f>
        <v>2405081</v>
      </c>
      <c r="I55" s="85" t="n">
        <v>2380956</v>
      </c>
      <c r="J55" s="85" t="n">
        <v>24125</v>
      </c>
      <c r="K55" s="86" t="n">
        <v>50470.328125</v>
      </c>
      <c r="L55" s="85" t="n">
        <f aca="false">M55+N55</f>
        <v>114505</v>
      </c>
      <c r="M55" s="85" t="n">
        <v>101582</v>
      </c>
      <c r="N55" s="85" t="n">
        <v>12923</v>
      </c>
      <c r="O55" s="86" t="n">
        <v>122410.1796875</v>
      </c>
      <c r="P55" s="85" t="n">
        <f aca="false">Q55+R55+S55</f>
        <v>101829</v>
      </c>
      <c r="Q55" s="85" t="n">
        <v>3479</v>
      </c>
      <c r="R55" s="85" t="n">
        <v>5456</v>
      </c>
      <c r="S55" s="85" t="n">
        <v>92894</v>
      </c>
      <c r="T55" s="86" t="n">
        <v>6132</v>
      </c>
      <c r="U55" s="85" t="n">
        <v>54202</v>
      </c>
      <c r="V55" s="86" t="n">
        <v>29978.015625</v>
      </c>
      <c r="W55" s="85" t="n">
        <v>87588</v>
      </c>
      <c r="X55" s="85" t="n">
        <v>14189</v>
      </c>
      <c r="Y55" s="85" t="n">
        <v>74397</v>
      </c>
      <c r="Z55" s="87" t="n">
        <v>7570</v>
      </c>
    </row>
    <row r="56" customFormat="false" ht="15" hidden="false" customHeight="false" outlineLevel="0" collapsed="false">
      <c r="A56" s="56" t="s">
        <v>74</v>
      </c>
      <c r="B56" s="88" t="n">
        <f aca="false">AVERAGE(B2:B55)</f>
        <v>3019404.12962963</v>
      </c>
      <c r="C56" s="88" t="n">
        <f aca="false">AVERAGE(C2:C55)</f>
        <v>2720817.14814815</v>
      </c>
      <c r="D56" s="88" t="n">
        <f aca="false">AVERAGE(D2:D55)</f>
        <v>170455.611111111</v>
      </c>
      <c r="E56" s="88" t="n">
        <f aca="false">AVERAGE(E2:E55)</f>
        <v>96620.0185185185</v>
      </c>
      <c r="F56" s="88" t="n">
        <f aca="false">AVERAGE(F2:F55)</f>
        <v>31511.3518518518</v>
      </c>
      <c r="G56" s="89" t="n">
        <f aca="false">AVERAGE(G2:G55)</f>
        <v>215297.888448079</v>
      </c>
      <c r="H56" s="88" t="n">
        <f aca="false">AVERAGE(H2:H55)</f>
        <v>2553947.2962963</v>
      </c>
      <c r="I56" s="88" t="n">
        <f aca="false">AVERAGE(I2:I55)</f>
        <v>2534624.51851852</v>
      </c>
      <c r="J56" s="88" t="n">
        <f aca="false">AVERAGE(J2:J55)</f>
        <v>19322.7777777778</v>
      </c>
      <c r="K56" s="89" t="n">
        <f aca="false">AVERAGE(K2:K55)</f>
        <v>128481.826127486</v>
      </c>
      <c r="L56" s="88" t="n">
        <f aca="false">AVERAGE(L2:L55)</f>
        <v>134571.62962963</v>
      </c>
      <c r="M56" s="88" t="n">
        <f aca="false">AVERAGE(M2:M55)</f>
        <v>122383.055555556</v>
      </c>
      <c r="N56" s="88" t="n">
        <f aca="false">AVERAGE(N2:N55)</f>
        <v>12188.5740740741</v>
      </c>
      <c r="O56" s="89" t="n">
        <f aca="false">AVERAGE(O2:O55)</f>
        <v>176324.422164352</v>
      </c>
      <c r="P56" s="88" t="n">
        <f aca="false">AVERAGE(P2:P55)</f>
        <v>102642.722222222</v>
      </c>
      <c r="Q56" s="88" t="n">
        <f aca="false">AVERAGE(Q2:Q55)</f>
        <v>6354.81481481482</v>
      </c>
      <c r="R56" s="88" t="n">
        <f aca="false">AVERAGE(R2:R55)</f>
        <v>9325.92592592593</v>
      </c>
      <c r="S56" s="88" t="n">
        <f aca="false">AVERAGE(S2:S55)</f>
        <v>86961.9814814815</v>
      </c>
      <c r="T56" s="89" t="n">
        <f aca="false">AVERAGE(T2:T55)</f>
        <v>48354.4304859058</v>
      </c>
      <c r="U56" s="88" t="n">
        <f aca="false">AVERAGE(U2:U55)</f>
        <v>42497.2777777778</v>
      </c>
      <c r="V56" s="89" t="n">
        <f aca="false">AVERAGE(V2:V55)</f>
        <v>27423.0470196759</v>
      </c>
      <c r="W56" s="88" t="n">
        <f aca="false">AVERAGE(W2:W55)</f>
        <v>97754.3518518519</v>
      </c>
      <c r="X56" s="88" t="n">
        <f aca="false">AVERAGE(X2:X55)</f>
        <v>14957.4814814815</v>
      </c>
      <c r="Y56" s="88" t="n">
        <f aca="false">AVERAGE(Y2:Y55)</f>
        <v>63375.3333333333</v>
      </c>
      <c r="Z56" s="90" t="n">
        <f aca="false">AVERAGE(Z2:Z55)</f>
        <v>9658.03703703704</v>
      </c>
    </row>
    <row r="57" customFormat="false" ht="15" hidden="false" customHeight="fals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"/>
    <col collapsed="false" customWidth="true" hidden="false" outlineLevel="0" max="7" min="3" style="0" width="6"/>
  </cols>
  <sheetData>
    <row r="1" customFormat="false" ht="24.75" hidden="false" customHeight="true" outlineLevel="0" collapsed="false">
      <c r="A1" s="1" t="s">
        <v>0</v>
      </c>
      <c r="B1" s="2" t="s">
        <v>5</v>
      </c>
      <c r="C1" s="2" t="s">
        <v>53</v>
      </c>
      <c r="D1" s="2" t="s">
        <v>121</v>
      </c>
      <c r="E1" s="2" t="s">
        <v>122</v>
      </c>
      <c r="F1" s="2" t="s">
        <v>123</v>
      </c>
      <c r="G1" s="3" t="s">
        <v>124</v>
      </c>
    </row>
    <row r="2" customFormat="false" ht="15" hidden="false" customHeight="false" outlineLevel="0" collapsed="false">
      <c r="A2" s="29" t="n">
        <v>1971</v>
      </c>
      <c r="B2" s="91" t="n">
        <v>669055</v>
      </c>
      <c r="C2" s="91" t="n">
        <f aca="false">D2+E2+B2+G2</f>
        <v>971318</v>
      </c>
      <c r="D2" s="91" t="n">
        <v>141310</v>
      </c>
      <c r="E2" s="91" t="n">
        <v>134678</v>
      </c>
      <c r="F2" s="91" t="n">
        <v>2006</v>
      </c>
      <c r="G2" s="92" t="n">
        <v>26275</v>
      </c>
    </row>
    <row r="3" customFormat="false" ht="15" hidden="false" customHeight="false" outlineLevel="0" collapsed="false">
      <c r="A3" s="29" t="n">
        <v>1972</v>
      </c>
      <c r="B3" s="91" t="n">
        <v>686300</v>
      </c>
      <c r="C3" s="91" t="n">
        <f aca="false">D3+E3+B3+G3</f>
        <v>980167</v>
      </c>
      <c r="D3" s="91" t="n">
        <v>139296</v>
      </c>
      <c r="E3" s="91" t="n">
        <v>128949</v>
      </c>
      <c r="F3" s="91" t="n">
        <v>1805</v>
      </c>
      <c r="G3" s="92" t="n">
        <v>25622</v>
      </c>
    </row>
    <row r="4" customFormat="false" ht="15" hidden="false" customHeight="false" outlineLevel="0" collapsed="false">
      <c r="A4" s="29" t="n">
        <v>1973</v>
      </c>
      <c r="B4" s="91" t="n">
        <v>777382</v>
      </c>
      <c r="C4" s="91" t="n">
        <f aca="false">D4+E4+B4+G4</f>
        <v>1069998</v>
      </c>
      <c r="D4" s="91" t="n">
        <v>134442</v>
      </c>
      <c r="E4" s="91" t="n">
        <v>132251</v>
      </c>
      <c r="F4" s="91" t="n">
        <v>1934</v>
      </c>
      <c r="G4" s="92" t="n">
        <v>25923</v>
      </c>
    </row>
    <row r="5" customFormat="false" ht="15" hidden="false" customHeight="false" outlineLevel="0" collapsed="false">
      <c r="A5" s="29" t="n">
        <v>1974</v>
      </c>
      <c r="B5" s="91" t="n">
        <v>744248</v>
      </c>
      <c r="C5" s="91" t="n">
        <f aca="false">D5+E5+B5+G5</f>
        <v>1040403</v>
      </c>
      <c r="D5" s="91" t="n">
        <v>136491</v>
      </c>
      <c r="E5" s="91" t="n">
        <v>133289</v>
      </c>
      <c r="F5" s="91" t="n">
        <v>1714</v>
      </c>
      <c r="G5" s="92" t="n">
        <v>26375</v>
      </c>
    </row>
    <row r="6" customFormat="false" ht="15" hidden="false" customHeight="false" outlineLevel="0" collapsed="false">
      <c r="A6" s="29" t="n">
        <v>1975</v>
      </c>
      <c r="B6" s="91" t="n">
        <v>770827</v>
      </c>
      <c r="C6" s="91" t="n">
        <f aca="false">D6+E6+B6+G6</f>
        <v>1073152</v>
      </c>
      <c r="D6" s="91" t="n">
        <v>140326</v>
      </c>
      <c r="E6" s="91" t="n">
        <v>135698</v>
      </c>
      <c r="F6" s="91" t="n">
        <v>2091</v>
      </c>
      <c r="G6" s="92" t="n">
        <v>26301</v>
      </c>
    </row>
    <row r="7" customFormat="false" ht="15" hidden="false" customHeight="false" outlineLevel="0" collapsed="false">
      <c r="A7" s="29" t="n">
        <v>1976</v>
      </c>
      <c r="B7" s="91" t="n">
        <v>756702</v>
      </c>
      <c r="C7" s="91" t="n">
        <f aca="false">D7+E7+B7+G7</f>
        <v>1043354</v>
      </c>
      <c r="D7" s="91" t="n">
        <v>132431</v>
      </c>
      <c r="E7" s="91" t="n">
        <v>129121</v>
      </c>
      <c r="F7" s="91" t="n">
        <v>1993</v>
      </c>
      <c r="G7" s="92" t="n">
        <v>25100</v>
      </c>
    </row>
    <row r="8" customFormat="false" ht="15" hidden="false" customHeight="false" outlineLevel="0" collapsed="false">
      <c r="A8" s="29" t="n">
        <v>1977</v>
      </c>
      <c r="B8" s="91" t="n">
        <v>769901</v>
      </c>
      <c r="C8" s="91" t="n">
        <f aca="false">D8+E8+B8+G8</f>
        <v>1066918</v>
      </c>
      <c r="D8" s="91" t="n">
        <v>138614</v>
      </c>
      <c r="E8" s="91" t="n">
        <v>132559</v>
      </c>
      <c r="F8" s="91" t="n">
        <v>1853</v>
      </c>
      <c r="G8" s="92" t="n">
        <v>25844</v>
      </c>
    </row>
    <row r="9" customFormat="false" ht="15" hidden="false" customHeight="false" outlineLevel="0" collapsed="false">
      <c r="A9" s="29" t="n">
        <v>1978</v>
      </c>
      <c r="B9" s="91" t="n">
        <v>726839</v>
      </c>
      <c r="C9" s="91" t="n">
        <f aca="false">D9+E9+B9+G9</f>
        <v>992574</v>
      </c>
      <c r="D9" s="91" t="n">
        <v>121495</v>
      </c>
      <c r="E9" s="91" t="n">
        <v>119465</v>
      </c>
      <c r="F9" s="91" t="n">
        <v>1949</v>
      </c>
      <c r="G9" s="92" t="n">
        <v>24775</v>
      </c>
    </row>
    <row r="10" customFormat="false" ht="15" hidden="false" customHeight="false" outlineLevel="0" collapsed="false">
      <c r="A10" s="29" t="n">
        <v>1979</v>
      </c>
      <c r="B10" s="91" t="n">
        <v>820204</v>
      </c>
      <c r="C10" s="91" t="n">
        <f aca="false">D10+E10+B10+G10</f>
        <v>1104221</v>
      </c>
      <c r="D10" s="91" t="n">
        <v>131050</v>
      </c>
      <c r="E10" s="91" t="n">
        <v>127594</v>
      </c>
      <c r="F10" s="91" t="n">
        <v>2154</v>
      </c>
      <c r="G10" s="92" t="n">
        <v>25373</v>
      </c>
    </row>
    <row r="11" customFormat="false" ht="15" hidden="false" customHeight="false" outlineLevel="0" collapsed="false">
      <c r="A11" s="29" t="n">
        <v>1980</v>
      </c>
      <c r="B11" s="91" t="n">
        <v>820107</v>
      </c>
      <c r="C11" s="91" t="n">
        <f aca="false">D11+E11+B11+G11</f>
        <v>1096007</v>
      </c>
      <c r="D11" s="91" t="n">
        <v>128690</v>
      </c>
      <c r="E11" s="91" t="n">
        <v>121266</v>
      </c>
      <c r="F11" s="91" t="n">
        <v>2112</v>
      </c>
      <c r="G11" s="92" t="n">
        <v>25944</v>
      </c>
    </row>
    <row r="12" customFormat="false" ht="15" hidden="false" customHeight="false" outlineLevel="0" collapsed="false">
      <c r="A12" s="29" t="n">
        <v>1981</v>
      </c>
      <c r="B12" s="91" t="n">
        <v>823862</v>
      </c>
      <c r="C12" s="91" t="n">
        <f aca="false">D12+E12+B12+G12</f>
        <v>1116992</v>
      </c>
      <c r="D12" s="91" t="n">
        <v>136411</v>
      </c>
      <c r="E12" s="91" t="n">
        <v>130580</v>
      </c>
      <c r="F12" s="91" t="n">
        <v>2253</v>
      </c>
      <c r="G12" s="92" t="n">
        <v>26139</v>
      </c>
    </row>
    <row r="13" customFormat="false" ht="15" hidden="false" customHeight="false" outlineLevel="0" collapsed="false">
      <c r="A13" s="29" t="n">
        <v>1982</v>
      </c>
      <c r="B13" s="91" t="n">
        <v>828337</v>
      </c>
      <c r="C13" s="91" t="n">
        <f aca="false">D13+E13+B13+G13</f>
        <v>1111662</v>
      </c>
      <c r="D13" s="91" t="n">
        <v>129434</v>
      </c>
      <c r="E13" s="91" t="n">
        <v>128365</v>
      </c>
      <c r="F13" s="91" t="n">
        <v>2306</v>
      </c>
      <c r="G13" s="92" t="n">
        <v>25526</v>
      </c>
    </row>
    <row r="14" customFormat="false" ht="15" hidden="false" customHeight="false" outlineLevel="0" collapsed="false">
      <c r="A14" s="29" t="n">
        <v>1983</v>
      </c>
      <c r="B14" s="91" t="n">
        <v>863695</v>
      </c>
      <c r="C14" s="91" t="n">
        <f aca="false">D14+E14+B14+G14</f>
        <v>1136479</v>
      </c>
      <c r="D14" s="91" t="n">
        <v>125292</v>
      </c>
      <c r="E14" s="91" t="n">
        <v>122338</v>
      </c>
      <c r="F14" s="91" t="n">
        <v>2093</v>
      </c>
      <c r="G14" s="92" t="n">
        <v>25154</v>
      </c>
    </row>
    <row r="15" customFormat="false" ht="15" hidden="false" customHeight="false" outlineLevel="0" collapsed="false">
      <c r="A15" s="29" t="n">
        <v>1984</v>
      </c>
      <c r="B15" s="91" t="n">
        <v>825948</v>
      </c>
      <c r="C15" s="91" t="n">
        <f aca="false">D15+E15+B15+G15</f>
        <v>1107462</v>
      </c>
      <c r="D15" s="91" t="n">
        <v>129024</v>
      </c>
      <c r="E15" s="91" t="n">
        <v>127567</v>
      </c>
      <c r="F15" s="91" t="n">
        <v>1919</v>
      </c>
      <c r="G15" s="92" t="n">
        <v>24923</v>
      </c>
    </row>
    <row r="16" customFormat="false" ht="15" hidden="false" customHeight="false" outlineLevel="0" collapsed="false">
      <c r="A16" s="29" t="n">
        <v>1985</v>
      </c>
      <c r="B16" s="91" t="n">
        <v>905146</v>
      </c>
      <c r="C16" s="91" t="n">
        <f aca="false">D16+E16+B16+G16</f>
        <v>1202248</v>
      </c>
      <c r="D16" s="91" t="n">
        <v>141605</v>
      </c>
      <c r="E16" s="91" t="n">
        <v>129656</v>
      </c>
      <c r="F16" s="91" t="n">
        <v>1863</v>
      </c>
      <c r="G16" s="92" t="n">
        <v>25841</v>
      </c>
    </row>
    <row r="17" customFormat="false" ht="15" hidden="false" customHeight="false" outlineLevel="0" collapsed="false">
      <c r="A17" s="29" t="n">
        <v>1986</v>
      </c>
      <c r="B17" s="91" t="n">
        <v>883860</v>
      </c>
      <c r="C17" s="91" t="n">
        <f aca="false">D17+E17+B17+G17</f>
        <v>1170575</v>
      </c>
      <c r="D17" s="91" t="n">
        <v>133881</v>
      </c>
      <c r="E17" s="91" t="n">
        <v>127133</v>
      </c>
      <c r="F17" s="91" t="n">
        <v>1962</v>
      </c>
      <c r="G17" s="92" t="n">
        <v>25701</v>
      </c>
    </row>
    <row r="18" customFormat="false" ht="15" hidden="false" customHeight="false" outlineLevel="0" collapsed="false">
      <c r="A18" s="29" t="n">
        <v>1987</v>
      </c>
      <c r="B18" s="91" t="n">
        <v>854146</v>
      </c>
      <c r="C18" s="91" t="n">
        <f aca="false">D18+E18+B18+G18</f>
        <v>1149637</v>
      </c>
      <c r="D18" s="91" t="n">
        <v>135140</v>
      </c>
      <c r="E18" s="91" t="n">
        <v>134573</v>
      </c>
      <c r="F18" s="91" t="n">
        <v>2025</v>
      </c>
      <c r="G18" s="92" t="n">
        <v>25778</v>
      </c>
    </row>
    <row r="19" customFormat="false" ht="15" hidden="false" customHeight="false" outlineLevel="0" collapsed="false">
      <c r="A19" s="29" t="n">
        <v>1988</v>
      </c>
      <c r="B19" s="91" t="n">
        <v>865427</v>
      </c>
      <c r="C19" s="91" t="n">
        <f aca="false">D19+E19+B19+G19</f>
        <v>1156924</v>
      </c>
      <c r="D19" s="91" t="n">
        <v>134206</v>
      </c>
      <c r="E19" s="91" t="n">
        <v>130974</v>
      </c>
      <c r="F19" s="91" t="n">
        <v>1759</v>
      </c>
      <c r="G19" s="92" t="n">
        <v>26317</v>
      </c>
    </row>
    <row r="20" customFormat="false" ht="15" hidden="false" customHeight="false" outlineLevel="0" collapsed="false">
      <c r="A20" s="29" t="n">
        <v>1989</v>
      </c>
      <c r="B20" s="91" t="n">
        <v>847688</v>
      </c>
      <c r="C20" s="91" t="n">
        <f aca="false">D20+E20+B20+G20</f>
        <v>1155541</v>
      </c>
      <c r="D20" s="91" t="n">
        <v>145158</v>
      </c>
      <c r="E20" s="91" t="n">
        <v>136297</v>
      </c>
      <c r="F20" s="91" t="n">
        <v>2097</v>
      </c>
      <c r="G20" s="92" t="n">
        <v>26398</v>
      </c>
    </row>
    <row r="21" customFormat="false" ht="15" hidden="false" customHeight="false" outlineLevel="0" collapsed="false">
      <c r="A21" s="29" t="n">
        <v>1990</v>
      </c>
      <c r="B21" s="91" t="n">
        <v>775899</v>
      </c>
      <c r="C21" s="91" t="n">
        <f aca="false">D21+E21+B21+G21</f>
        <v>1071091</v>
      </c>
      <c r="D21" s="91" t="n">
        <v>136523</v>
      </c>
      <c r="E21" s="91" t="n">
        <v>132485</v>
      </c>
      <c r="F21" s="91" t="n">
        <v>2157</v>
      </c>
      <c r="G21" s="92" t="n">
        <v>26184</v>
      </c>
    </row>
    <row r="22" customFormat="false" ht="15" hidden="false" customHeight="false" outlineLevel="0" collapsed="false">
      <c r="A22" s="29" t="n">
        <v>1991</v>
      </c>
      <c r="B22" s="91" t="n">
        <v>740702</v>
      </c>
      <c r="C22" s="91" t="n">
        <f aca="false">D22+E22+B22+G22</f>
        <v>1029614</v>
      </c>
      <c r="D22" s="91" t="n">
        <v>133344</v>
      </c>
      <c r="E22" s="91" t="n">
        <v>129911</v>
      </c>
      <c r="F22" s="91" t="n">
        <v>2203</v>
      </c>
      <c r="G22" s="92" t="n">
        <v>25657</v>
      </c>
    </row>
    <row r="23" customFormat="false" ht="15" hidden="false" customHeight="false" outlineLevel="0" collapsed="false">
      <c r="A23" s="29" t="n">
        <v>1992</v>
      </c>
      <c r="B23" s="91" t="n">
        <v>694778</v>
      </c>
      <c r="C23" s="91" t="n">
        <f aca="false">D23+E23+B23+G23</f>
        <v>963153</v>
      </c>
      <c r="D23" s="91" t="n">
        <v>124663</v>
      </c>
      <c r="E23" s="91" t="n">
        <v>119487</v>
      </c>
      <c r="F23" s="91" t="n">
        <v>1897</v>
      </c>
      <c r="G23" s="92" t="n">
        <v>24225</v>
      </c>
    </row>
    <row r="24" customFormat="false" ht="15" hidden="false" customHeight="false" outlineLevel="0" collapsed="false">
      <c r="A24" s="29" t="n">
        <v>1993</v>
      </c>
      <c r="B24" s="91" t="n">
        <v>783355</v>
      </c>
      <c r="C24" s="91" t="n">
        <f aca="false">D24+E24+B24+G24</f>
        <v>1059154</v>
      </c>
      <c r="D24" s="91" t="n">
        <v>125112</v>
      </c>
      <c r="E24" s="91" t="n">
        <v>125613</v>
      </c>
      <c r="F24" s="91" t="n">
        <v>1812</v>
      </c>
      <c r="G24" s="92" t="n">
        <v>25074</v>
      </c>
    </row>
    <row r="25" customFormat="false" ht="15" hidden="false" customHeight="false" outlineLevel="0" collapsed="false">
      <c r="A25" s="29" t="n">
        <v>1994</v>
      </c>
      <c r="B25" s="91" t="n">
        <v>789860</v>
      </c>
      <c r="C25" s="91" t="n">
        <f aca="false">D25+E25+B25+G25</f>
        <v>1086591</v>
      </c>
      <c r="D25" s="91" t="n">
        <v>139153</v>
      </c>
      <c r="E25" s="91" t="n">
        <v>131677</v>
      </c>
      <c r="F25" s="91" t="n">
        <v>1946</v>
      </c>
      <c r="G25" s="92" t="n">
        <v>25901</v>
      </c>
    </row>
    <row r="26" customFormat="false" ht="15" hidden="false" customHeight="false" outlineLevel="0" collapsed="false">
      <c r="A26" s="29" t="n">
        <v>1995</v>
      </c>
      <c r="B26" s="91" t="n">
        <v>783408</v>
      </c>
      <c r="C26" s="91" t="n">
        <f aca="false">D26+E26+B26+G26</f>
        <v>1078926</v>
      </c>
      <c r="D26" s="91" t="n">
        <v>138365</v>
      </c>
      <c r="E26" s="91" t="n">
        <v>130909</v>
      </c>
      <c r="F26" s="91" t="n">
        <v>1810</v>
      </c>
      <c r="G26" s="92" t="n">
        <v>26244</v>
      </c>
    </row>
    <row r="27" customFormat="false" ht="15" hidden="false" customHeight="false" outlineLevel="0" collapsed="false">
      <c r="A27" s="29" t="n">
        <v>1996</v>
      </c>
      <c r="B27" s="91" t="n">
        <v>840286</v>
      </c>
      <c r="C27" s="91" t="n">
        <f aca="false">D27+E27+B27+G27</f>
        <v>1150537</v>
      </c>
      <c r="D27" s="91" t="n">
        <v>145918</v>
      </c>
      <c r="E27" s="91" t="n">
        <v>137470</v>
      </c>
      <c r="F27" s="91" t="n">
        <v>2038</v>
      </c>
      <c r="G27" s="92" t="n">
        <v>26863</v>
      </c>
    </row>
    <row r="28" customFormat="false" ht="15" hidden="false" customHeight="false" outlineLevel="0" collapsed="false">
      <c r="A28" s="29" t="n">
        <v>1997</v>
      </c>
      <c r="B28" s="91" t="n">
        <v>867060</v>
      </c>
      <c r="C28" s="91" t="n">
        <f aca="false">D28+E28+B28+G28</f>
        <v>1162390</v>
      </c>
      <c r="D28" s="91" t="n">
        <v>139734</v>
      </c>
      <c r="E28" s="91" t="n">
        <v>130300</v>
      </c>
      <c r="F28" s="91" t="n">
        <v>1697</v>
      </c>
      <c r="G28" s="92" t="n">
        <v>25296</v>
      </c>
    </row>
    <row r="29" customFormat="false" ht="15" hidden="false" customHeight="false" outlineLevel="0" collapsed="false">
      <c r="A29" s="29" t="n">
        <v>1998</v>
      </c>
      <c r="B29" s="91" t="n">
        <v>858954</v>
      </c>
      <c r="C29" s="91" t="n">
        <f aca="false">D29+E29+B29+G29</f>
        <v>1141691</v>
      </c>
      <c r="D29" s="91" t="n">
        <v>131782</v>
      </c>
      <c r="E29" s="91" t="n">
        <v>125036</v>
      </c>
      <c r="F29" s="91" t="n">
        <v>2006</v>
      </c>
      <c r="G29" s="92" t="n">
        <v>25919</v>
      </c>
    </row>
    <row r="30" customFormat="false" ht="15" hidden="false" customHeight="false" outlineLevel="0" collapsed="false">
      <c r="A30" s="29" t="n">
        <v>1999</v>
      </c>
      <c r="B30" s="91" t="n">
        <v>893112</v>
      </c>
      <c r="C30" s="91" t="n">
        <f aca="false">D30+E30+B30+G30</f>
        <v>1197891</v>
      </c>
      <c r="D30" s="91" t="n">
        <v>143170</v>
      </c>
      <c r="E30" s="91" t="n">
        <v>135221</v>
      </c>
      <c r="F30" s="91" t="n">
        <v>2149</v>
      </c>
      <c r="G30" s="92" t="n">
        <v>26388</v>
      </c>
    </row>
    <row r="31" customFormat="false" ht="15" hidden="false" customHeight="false" outlineLevel="0" collapsed="false">
      <c r="A31" s="29" t="n">
        <v>2000</v>
      </c>
      <c r="B31" s="91" t="n">
        <v>876306</v>
      </c>
      <c r="C31" s="91" t="n">
        <f aca="false">D31+E31+B31+G31</f>
        <v>1182849</v>
      </c>
      <c r="D31" s="91" t="n">
        <v>143667</v>
      </c>
      <c r="E31" s="91" t="n">
        <v>136347</v>
      </c>
      <c r="F31" s="91" t="n">
        <v>1848</v>
      </c>
      <c r="G31" s="92" t="n">
        <v>26529</v>
      </c>
    </row>
    <row r="32" customFormat="false" ht="15" hidden="false" customHeight="false" outlineLevel="0" collapsed="false">
      <c r="A32" s="29" t="n">
        <v>2001</v>
      </c>
      <c r="B32" s="91" t="n">
        <v>784565</v>
      </c>
      <c r="C32" s="91" t="n">
        <f aca="false">D32+E32+B32+G32</f>
        <v>1083349</v>
      </c>
      <c r="D32" s="91" t="n">
        <v>140480</v>
      </c>
      <c r="E32" s="91" t="n">
        <v>132440</v>
      </c>
      <c r="F32" s="91" t="n">
        <v>1844</v>
      </c>
      <c r="G32" s="92" t="n">
        <v>25864</v>
      </c>
    </row>
    <row r="33" customFormat="false" ht="15" hidden="false" customHeight="false" outlineLevel="0" collapsed="false">
      <c r="A33" s="29" t="n">
        <v>2002</v>
      </c>
      <c r="B33" s="91" t="n">
        <v>731320</v>
      </c>
      <c r="C33" s="91" t="n">
        <f aca="false">D33+E33+B33+G33</f>
        <v>1042697</v>
      </c>
      <c r="D33" s="91" t="n">
        <v>149146</v>
      </c>
      <c r="E33" s="91" t="n">
        <v>135207</v>
      </c>
      <c r="F33" s="91" t="n">
        <v>2067</v>
      </c>
      <c r="G33" s="92" t="n">
        <v>27024</v>
      </c>
    </row>
    <row r="34" customFormat="false" ht="15" hidden="false" customHeight="false" outlineLevel="0" collapsed="false">
      <c r="A34" s="29" t="n">
        <v>2003</v>
      </c>
      <c r="B34" s="91" t="n">
        <v>628134</v>
      </c>
      <c r="C34" s="91" t="n">
        <f aca="false">D34+E34+B34+G34</f>
        <v>924445</v>
      </c>
      <c r="D34" s="91" t="n">
        <v>139641</v>
      </c>
      <c r="E34" s="91" t="n">
        <v>130527</v>
      </c>
      <c r="F34" s="91" t="n">
        <v>1794</v>
      </c>
      <c r="G34" s="92" t="n">
        <v>26143</v>
      </c>
    </row>
    <row r="35" customFormat="false" ht="15" hidden="false" customHeight="false" outlineLevel="0" collapsed="false">
      <c r="A35" s="29" t="n">
        <v>2004</v>
      </c>
      <c r="B35" s="91" t="n">
        <v>555485</v>
      </c>
      <c r="C35" s="91" t="n">
        <f aca="false">D35+E35+B35+G35</f>
        <v>838139</v>
      </c>
      <c r="D35" s="91" t="n">
        <v>133897</v>
      </c>
      <c r="E35" s="91" t="n">
        <v>123284</v>
      </c>
      <c r="F35" s="91" t="n">
        <v>1693</v>
      </c>
      <c r="G35" s="92" t="n">
        <v>25473</v>
      </c>
    </row>
    <row r="36" customFormat="false" ht="15" hidden="false" customHeight="false" outlineLevel="0" collapsed="false">
      <c r="A36" s="29" t="n">
        <v>2005</v>
      </c>
      <c r="B36" s="91" t="n">
        <v>585342</v>
      </c>
      <c r="C36" s="91" t="n">
        <f aca="false">D36+E36+B36+G36</f>
        <v>863512</v>
      </c>
      <c r="D36" s="91" t="n">
        <v>131531</v>
      </c>
      <c r="E36" s="91" t="n">
        <v>120798</v>
      </c>
      <c r="F36" s="91" t="n">
        <v>2095</v>
      </c>
      <c r="G36" s="92" t="n">
        <v>25841</v>
      </c>
    </row>
    <row r="37" customFormat="false" ht="15" hidden="false" customHeight="false" outlineLevel="0" collapsed="false">
      <c r="A37" s="29" t="n">
        <v>2006</v>
      </c>
      <c r="B37" s="91" t="n">
        <v>606105</v>
      </c>
      <c r="C37" s="91" t="n">
        <f aca="false">D37+E37+B37+G37</f>
        <v>911864</v>
      </c>
      <c r="D37" s="91" t="n">
        <v>146081</v>
      </c>
      <c r="E37" s="91" t="n">
        <v>133029</v>
      </c>
      <c r="F37" s="91" t="n">
        <v>2146</v>
      </c>
      <c r="G37" s="92" t="n">
        <v>26649</v>
      </c>
    </row>
    <row r="38" customFormat="false" ht="15" hidden="false" customHeight="false" outlineLevel="0" collapsed="false">
      <c r="A38" s="29" t="n">
        <v>2007</v>
      </c>
      <c r="B38" s="91" t="n">
        <v>561059</v>
      </c>
      <c r="C38" s="91" t="n">
        <f aca="false">D38+E38+B38+G38</f>
        <v>866300</v>
      </c>
      <c r="D38" s="91" t="n">
        <v>144491</v>
      </c>
      <c r="E38" s="91" t="n">
        <v>134265</v>
      </c>
      <c r="F38" s="91" t="n">
        <v>2030</v>
      </c>
      <c r="G38" s="92" t="n">
        <v>26485</v>
      </c>
    </row>
    <row r="39" customFormat="false" ht="15" hidden="false" customHeight="false" outlineLevel="0" collapsed="false">
      <c r="A39" s="29" t="n">
        <v>2008</v>
      </c>
      <c r="B39" s="91" t="n">
        <v>551415</v>
      </c>
      <c r="C39" s="91" t="n">
        <f aca="false">D39+E39+B39+G39</f>
        <v>845736</v>
      </c>
      <c r="D39" s="91" t="n">
        <v>137764</v>
      </c>
      <c r="E39" s="91" t="n">
        <v>130970</v>
      </c>
      <c r="F39" s="91" t="n">
        <v>1993</v>
      </c>
      <c r="G39" s="92" t="n">
        <v>25587</v>
      </c>
    </row>
    <row r="40" customFormat="false" ht="15" hidden="false" customHeight="false" outlineLevel="0" collapsed="false">
      <c r="A40" s="29" t="n">
        <v>2009</v>
      </c>
      <c r="B40" s="91" t="n">
        <v>537340</v>
      </c>
      <c r="C40" s="91" t="n">
        <f aca="false">D40+E40+B40+G40</f>
        <v>840497</v>
      </c>
      <c r="D40" s="91" t="n">
        <v>142986</v>
      </c>
      <c r="E40" s="91" t="n">
        <v>133379</v>
      </c>
      <c r="F40" s="91" t="n">
        <v>2170</v>
      </c>
      <c r="G40" s="92" t="n">
        <v>26792</v>
      </c>
    </row>
    <row r="41" customFormat="false" ht="15" hidden="false" customHeight="false" outlineLevel="0" collapsed="false">
      <c r="A41" s="29" t="n">
        <v>2010</v>
      </c>
      <c r="B41" s="91" t="n">
        <v>466564</v>
      </c>
      <c r="C41" s="91" t="n">
        <f aca="false">D41+E41+B41+G41</f>
        <v>751736</v>
      </c>
      <c r="D41" s="91" t="n">
        <v>129170</v>
      </c>
      <c r="E41" s="91" t="n">
        <v>130619</v>
      </c>
      <c r="F41" s="91" t="n">
        <v>2107</v>
      </c>
      <c r="G41" s="92" t="n">
        <v>25383</v>
      </c>
    </row>
    <row r="42" customFormat="false" ht="15" hidden="false" customHeight="false" outlineLevel="0" collapsed="false">
      <c r="A42" s="29" t="n">
        <v>2011</v>
      </c>
      <c r="B42" s="91" t="n">
        <v>558625</v>
      </c>
      <c r="C42" s="91" t="n">
        <f aca="false">D42+E42+B42+G42</f>
        <v>857139</v>
      </c>
      <c r="D42" s="91" t="n">
        <v>140676</v>
      </c>
      <c r="E42" s="91" t="n">
        <v>131788</v>
      </c>
      <c r="F42" s="91" t="n">
        <v>2174</v>
      </c>
      <c r="G42" s="92" t="n">
        <v>26050</v>
      </c>
    </row>
    <row r="43" customFormat="false" ht="15" hidden="false" customHeight="false" outlineLevel="0" collapsed="false">
      <c r="A43" s="29" t="n">
        <v>2012</v>
      </c>
      <c r="B43" s="91" t="n">
        <v>567635</v>
      </c>
      <c r="C43" s="91" t="n">
        <f aca="false">D43+E43+B43+G43</f>
        <v>865087</v>
      </c>
      <c r="D43" s="91" t="n">
        <v>137070</v>
      </c>
      <c r="E43" s="91" t="n">
        <v>134373</v>
      </c>
      <c r="F43" s="91" t="n">
        <v>2165</v>
      </c>
      <c r="G43" s="92" t="n">
        <v>26009</v>
      </c>
    </row>
    <row r="44" customFormat="false" ht="15" hidden="false" customHeight="false" outlineLevel="0" collapsed="false">
      <c r="A44" s="29" t="n">
        <v>2013</v>
      </c>
      <c r="B44" s="91" t="n">
        <v>542431</v>
      </c>
      <c r="C44" s="91" t="n">
        <f aca="false">D44+E44+B44+G44</f>
        <v>842922</v>
      </c>
      <c r="D44" s="91" t="n">
        <v>142176</v>
      </c>
      <c r="E44" s="91" t="n">
        <v>132663</v>
      </c>
      <c r="F44" s="91" t="n">
        <v>1910</v>
      </c>
      <c r="G44" s="92" t="n">
        <v>25652</v>
      </c>
    </row>
    <row r="45" customFormat="false" ht="15" hidden="false" customHeight="false" outlineLevel="0" collapsed="false">
      <c r="A45" s="29" t="n">
        <v>2014</v>
      </c>
      <c r="B45" s="91" t="n">
        <v>503086</v>
      </c>
      <c r="C45" s="91" t="n">
        <f aca="false">D45+E45+B45+G45</f>
        <v>801828</v>
      </c>
      <c r="D45" s="91" t="n">
        <v>142581</v>
      </c>
      <c r="E45" s="91" t="n">
        <v>129887</v>
      </c>
      <c r="F45" s="91" t="n">
        <v>2090</v>
      </c>
      <c r="G45" s="92" t="n">
        <v>26274</v>
      </c>
    </row>
    <row r="46" customFormat="false" ht="15" hidden="false" customHeight="false" outlineLevel="0" collapsed="false">
      <c r="A46" s="29" t="n">
        <v>2015</v>
      </c>
      <c r="B46" s="91" t="n">
        <v>483534</v>
      </c>
      <c r="C46" s="91" t="n">
        <f aca="false">D46+E46+B46+G46</f>
        <v>782535</v>
      </c>
      <c r="D46" s="91" t="n">
        <v>138893</v>
      </c>
      <c r="E46" s="91" t="n">
        <v>133868</v>
      </c>
      <c r="F46" s="91" t="n">
        <v>1893</v>
      </c>
      <c r="G46" s="92" t="n">
        <v>26240</v>
      </c>
    </row>
    <row r="47" customFormat="false" ht="15" hidden="false" customHeight="false" outlineLevel="0" collapsed="false">
      <c r="A47" s="29" t="n">
        <v>2016</v>
      </c>
      <c r="B47" s="91" t="n">
        <v>465653</v>
      </c>
      <c r="C47" s="91" t="n">
        <f aca="false">D47+E47+B47+G47</f>
        <v>767491</v>
      </c>
      <c r="D47" s="91" t="n">
        <v>144242</v>
      </c>
      <c r="E47" s="91" t="n">
        <v>131537</v>
      </c>
      <c r="F47" s="91" t="n">
        <v>2075</v>
      </c>
      <c r="G47" s="92" t="n">
        <v>26059</v>
      </c>
    </row>
    <row r="48" customFormat="false" ht="15" hidden="false" customHeight="false" outlineLevel="0" collapsed="false">
      <c r="A48" s="29" t="n">
        <v>2017</v>
      </c>
      <c r="B48" s="91" t="n">
        <v>492659</v>
      </c>
      <c r="C48" s="91" t="n">
        <f aca="false">D48+E48+B48+G48</f>
        <v>801056</v>
      </c>
      <c r="D48" s="91" t="n">
        <v>148688</v>
      </c>
      <c r="E48" s="91" t="n">
        <v>133567</v>
      </c>
      <c r="F48" s="91" t="n">
        <v>2095</v>
      </c>
      <c r="G48" s="92" t="n">
        <v>26142</v>
      </c>
    </row>
    <row r="49" customFormat="false" ht="15" hidden="false" customHeight="false" outlineLevel="0" collapsed="false">
      <c r="A49" s="29" t="n">
        <v>2018</v>
      </c>
      <c r="B49" s="91" t="n">
        <v>483820</v>
      </c>
      <c r="C49" s="91" t="n">
        <f aca="false">D49+E49+B49+G49</f>
        <v>793458</v>
      </c>
      <c r="D49" s="91" t="n">
        <v>148814</v>
      </c>
      <c r="E49" s="91" t="n">
        <v>134919</v>
      </c>
      <c r="F49" s="91" t="n">
        <v>1839</v>
      </c>
      <c r="G49" s="92" t="n">
        <v>25905</v>
      </c>
    </row>
    <row r="50" customFormat="false" ht="15" hidden="false" customHeight="false" outlineLevel="0" collapsed="false">
      <c r="A50" s="29" t="n">
        <v>2019</v>
      </c>
      <c r="B50" s="91" t="n">
        <v>466365</v>
      </c>
      <c r="C50" s="91" t="n">
        <f aca="false">D50+E50+B50+G50</f>
        <v>753888</v>
      </c>
      <c r="D50" s="91" t="n">
        <v>135710</v>
      </c>
      <c r="E50" s="91" t="n">
        <v>126091</v>
      </c>
      <c r="F50" s="91" t="n">
        <v>2162</v>
      </c>
      <c r="G50" s="92" t="n">
        <v>25722</v>
      </c>
    </row>
    <row r="51" customFormat="false" ht="15" hidden="false" customHeight="false" outlineLevel="0" collapsed="false">
      <c r="A51" s="29" t="n">
        <v>2020</v>
      </c>
      <c r="B51" s="91" t="n">
        <v>515050</v>
      </c>
      <c r="C51" s="91" t="n">
        <f aca="false">D51+E51+B51+G51</f>
        <v>822218</v>
      </c>
      <c r="D51" s="91" t="n">
        <v>148108</v>
      </c>
      <c r="E51" s="91" t="n">
        <v>133331</v>
      </c>
      <c r="F51" s="91" t="n">
        <v>2021</v>
      </c>
      <c r="G51" s="92" t="n">
        <v>25729</v>
      </c>
    </row>
    <row r="52" customFormat="false" ht="15" hidden="false" customHeight="false" outlineLevel="0" collapsed="false">
      <c r="A52" s="29" t="n">
        <v>2021</v>
      </c>
      <c r="B52" s="91" t="n">
        <v>472843</v>
      </c>
      <c r="C52" s="91" t="n">
        <f aca="false">D52+E52+B52+G52</f>
        <v>784656</v>
      </c>
      <c r="D52" s="91" t="n">
        <v>151132</v>
      </c>
      <c r="E52" s="91" t="n">
        <v>134672</v>
      </c>
      <c r="F52" s="91" t="n">
        <v>2036</v>
      </c>
      <c r="G52" s="92" t="n">
        <v>26009</v>
      </c>
    </row>
    <row r="53" customFormat="false" ht="15" hidden="false" customHeight="false" outlineLevel="0" collapsed="false">
      <c r="A53" s="29" t="n">
        <v>2022</v>
      </c>
      <c r="B53" s="91" t="n">
        <v>427229</v>
      </c>
      <c r="C53" s="91" t="n">
        <f aca="false">D53+E53+B53+G53</f>
        <v>734199</v>
      </c>
      <c r="D53" s="91" t="n">
        <v>148810</v>
      </c>
      <c r="E53" s="91" t="n">
        <v>131688</v>
      </c>
      <c r="F53" s="91" t="n">
        <v>2142</v>
      </c>
      <c r="G53" s="92" t="n">
        <v>26472</v>
      </c>
    </row>
    <row r="54" customFormat="false" ht="15" hidden="false" customHeight="false" outlineLevel="0" collapsed="false">
      <c r="A54" s="29" t="n">
        <v>2023</v>
      </c>
      <c r="B54" s="91" t="n">
        <v>427826</v>
      </c>
      <c r="C54" s="91" t="n">
        <f aca="false">D54+E54+B54+G54</f>
        <v>728178</v>
      </c>
      <c r="D54" s="91" t="n">
        <v>142206</v>
      </c>
      <c r="E54" s="91" t="n">
        <v>132228</v>
      </c>
      <c r="F54" s="91" t="n">
        <v>2051</v>
      </c>
      <c r="G54" s="92" t="n">
        <v>25918</v>
      </c>
    </row>
    <row r="55" customFormat="false" ht="15" hidden="false" customHeight="false" outlineLevel="0" collapsed="false">
      <c r="A55" s="47" t="n">
        <v>2024</v>
      </c>
      <c r="B55" s="93" t="n">
        <v>465976</v>
      </c>
      <c r="C55" s="93" t="n">
        <f aca="false">D55+E55+B55+G55</f>
        <v>774531</v>
      </c>
      <c r="D55" s="93" t="n">
        <v>148342</v>
      </c>
      <c r="E55" s="93" t="n">
        <v>133944</v>
      </c>
      <c r="F55" s="93" t="n">
        <v>2066</v>
      </c>
      <c r="G55" s="94" t="n">
        <v>26269</v>
      </c>
    </row>
    <row r="56" customFormat="false" ht="15" hidden="false" customHeight="false" outlineLevel="0" collapsed="false">
      <c r="A56" s="56" t="s">
        <v>74</v>
      </c>
      <c r="B56" s="95" t="n">
        <f aca="false">AVERAGE(B2:B55)</f>
        <v>685619.537037037</v>
      </c>
      <c r="C56" s="95" t="n">
        <f aca="false">AVERAGE(C2:C55)</f>
        <v>980499.62962963</v>
      </c>
      <c r="D56" s="95" t="n">
        <f aca="false">AVERAGE(D2:D55)</f>
        <v>138303</v>
      </c>
      <c r="E56" s="95" t="n">
        <f aca="false">AVERAGE(E2:E55)</f>
        <v>130664.5</v>
      </c>
      <c r="F56" s="95" t="n">
        <f aca="false">AVERAGE(F2:F55)</f>
        <v>2002.01851851852</v>
      </c>
      <c r="G56" s="96" t="n">
        <f aca="false">AVERAGE(G2:G55)</f>
        <v>25912.5925925926</v>
      </c>
    </row>
    <row r="57" customFormat="false" ht="15" hidden="false" customHeight="false" outlineLevel="0" collapsed="false">
      <c r="A57" s="28"/>
      <c r="B57" s="28"/>
      <c r="C57" s="28"/>
      <c r="D57" s="28"/>
      <c r="E57" s="28"/>
      <c r="F57" s="28"/>
      <c r="G57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10" min="2" style="0" width="5"/>
  </cols>
  <sheetData>
    <row r="1" customFormat="false" ht="24.75" hidden="false" customHeight="true" outlineLevel="0" collapsed="false">
      <c r="A1" s="1" t="s">
        <v>0</v>
      </c>
      <c r="B1" s="2" t="s">
        <v>125</v>
      </c>
      <c r="C1" s="2" t="s">
        <v>3</v>
      </c>
      <c r="D1" s="2" t="s">
        <v>61</v>
      </c>
      <c r="E1" s="2" t="s">
        <v>71</v>
      </c>
      <c r="F1" s="2" t="s">
        <v>126</v>
      </c>
      <c r="G1" s="2" t="s">
        <v>127</v>
      </c>
      <c r="H1" s="2" t="s">
        <v>62</v>
      </c>
      <c r="I1" s="2" t="s">
        <v>15</v>
      </c>
      <c r="J1" s="3" t="s">
        <v>72</v>
      </c>
    </row>
    <row r="2" customFormat="false" ht="15" hidden="false" customHeight="false" outlineLevel="0" collapsed="false">
      <c r="A2" s="4" t="n">
        <v>1964</v>
      </c>
      <c r="B2" s="7" t="n">
        <v>0.000445649988250807</v>
      </c>
      <c r="C2" s="7" t="n">
        <v>11.1359996795654</v>
      </c>
      <c r="D2" s="7" t="n">
        <v>4.10960006713867</v>
      </c>
      <c r="E2" s="7" t="n">
        <v>1.09790003299713</v>
      </c>
      <c r="F2" s="7"/>
      <c r="G2" s="11"/>
      <c r="H2" s="11" t="n">
        <v>0.11000432819128</v>
      </c>
      <c r="I2" s="12" t="n">
        <v>1088.14001464844</v>
      </c>
      <c r="J2" s="12"/>
    </row>
    <row r="3" customFormat="false" ht="15" hidden="false" customHeight="false" outlineLevel="0" collapsed="false">
      <c r="A3" s="4" t="n">
        <v>1965</v>
      </c>
      <c r="B3" s="7" t="n">
        <v>0.000446599995484576</v>
      </c>
      <c r="C3" s="7" t="n">
        <v>15.2329998016357</v>
      </c>
      <c r="D3" s="7" t="n">
        <v>6.55140018463135</v>
      </c>
      <c r="E3" s="7" t="n">
        <v>2.39529991149902</v>
      </c>
      <c r="F3" s="7"/>
      <c r="G3" s="11"/>
      <c r="H3" s="11" t="n">
        <v>0.181864380836487</v>
      </c>
      <c r="I3" s="12" t="n">
        <v>1129.73999023438</v>
      </c>
      <c r="J3" s="12" t="n">
        <v>3534.6298828125</v>
      </c>
    </row>
    <row r="4" customFormat="false" ht="15" hidden="false" customHeight="false" outlineLevel="0" collapsed="false">
      <c r="A4" s="4" t="n">
        <v>1966</v>
      </c>
      <c r="B4" s="7" t="n">
        <v>0.000445649988250807</v>
      </c>
      <c r="C4" s="7" t="n">
        <v>15.4809999465942</v>
      </c>
      <c r="D4" s="7" t="n">
        <v>5.72590017318726</v>
      </c>
      <c r="E4" s="7" t="n">
        <v>2.24329996109009</v>
      </c>
      <c r="F4" s="7"/>
      <c r="G4" s="11"/>
      <c r="H4" s="11" t="n">
        <v>0.213905230164528</v>
      </c>
      <c r="I4" s="12" t="n">
        <v>1132.05004882813</v>
      </c>
      <c r="J4" s="12" t="n">
        <v>3521.44995117187</v>
      </c>
    </row>
    <row r="5" customFormat="false" ht="15" hidden="false" customHeight="false" outlineLevel="0" collapsed="false">
      <c r="A5" s="4" t="n">
        <v>1967</v>
      </c>
      <c r="B5" s="7" t="n">
        <v>0.000445950019638985</v>
      </c>
      <c r="C5" s="7" t="n">
        <v>14.3380002975464</v>
      </c>
      <c r="D5" s="7" t="n">
        <v>6.06809997558594</v>
      </c>
      <c r="E5" s="7" t="n">
        <v>2.28830003738403</v>
      </c>
      <c r="F5" s="7" t="n">
        <v>0.321660995483398</v>
      </c>
      <c r="G5" s="11"/>
      <c r="H5" s="11" t="n">
        <v>0.192960187792778</v>
      </c>
      <c r="I5" s="12" t="n">
        <v>1129.83996582031</v>
      </c>
      <c r="J5" s="12" t="n">
        <v>3527.06005859375</v>
      </c>
    </row>
    <row r="6" customFormat="false" ht="15" hidden="false" customHeight="false" outlineLevel="0" collapsed="false">
      <c r="A6" s="4" t="n">
        <v>1968</v>
      </c>
      <c r="B6" s="7" t="n">
        <v>0.000445600016973913</v>
      </c>
      <c r="C6" s="7" t="n">
        <v>15.3549995422363</v>
      </c>
      <c r="D6" s="7" t="n">
        <v>6.85699987411499</v>
      </c>
      <c r="E6" s="7" t="n">
        <v>1.91509997844696</v>
      </c>
      <c r="F6" s="7" t="n">
        <v>0.511830985546112</v>
      </c>
      <c r="G6" s="11"/>
      <c r="H6" s="11" t="n">
        <v>0.220040827989578</v>
      </c>
      <c r="I6" s="12" t="n">
        <v>1139.65002441406</v>
      </c>
      <c r="J6" s="12" t="n">
        <v>3539.2900390625</v>
      </c>
    </row>
    <row r="7" customFormat="false" ht="15" hidden="false" customHeight="false" outlineLevel="0" collapsed="false">
      <c r="A7" s="4" t="n">
        <v>1969</v>
      </c>
      <c r="B7" s="7" t="n">
        <v>0.000445649988250807</v>
      </c>
      <c r="C7" s="7" t="n">
        <v>16.7600002288818</v>
      </c>
      <c r="D7" s="7" t="n">
        <v>9.29150009155273</v>
      </c>
      <c r="E7" s="7" t="n">
        <v>1.56670999526978</v>
      </c>
      <c r="F7" s="7" t="n">
        <v>0.652342975139618</v>
      </c>
      <c r="G7" s="11"/>
      <c r="H7" s="11" t="n">
        <v>0.287304013967514</v>
      </c>
      <c r="I7" s="12" t="n">
        <v>1152.5</v>
      </c>
      <c r="J7" s="12" t="n">
        <v>3572.11010742187</v>
      </c>
    </row>
    <row r="8" customFormat="false" ht="15" hidden="false" customHeight="false" outlineLevel="0" collapsed="false">
      <c r="A8" s="4" t="n">
        <v>1970</v>
      </c>
      <c r="B8" s="7" t="n">
        <v>0.00044599999091588</v>
      </c>
      <c r="C8" s="7" t="n">
        <v>16.8110008239746</v>
      </c>
      <c r="D8" s="7" t="n">
        <v>11.7412004470825</v>
      </c>
      <c r="E8" s="7" t="n">
        <v>1.76345002651215</v>
      </c>
      <c r="F8" s="7" t="n">
        <v>0.647666990756989</v>
      </c>
      <c r="G8" s="11"/>
      <c r="H8" s="11" t="n">
        <v>0.338066190481186</v>
      </c>
      <c r="I8" s="12" t="n">
        <v>1152.94995117188</v>
      </c>
      <c r="J8" s="12" t="n">
        <v>3599.78002929688</v>
      </c>
    </row>
    <row r="9" customFormat="false" ht="15" hidden="false" customHeight="false" outlineLevel="0" collapsed="false">
      <c r="A9" s="4" t="n">
        <v>1971</v>
      </c>
      <c r="B9" s="7" t="n">
        <v>0.000445760000729933</v>
      </c>
      <c r="C9" s="7" t="n">
        <v>17.6450004577637</v>
      </c>
      <c r="D9" s="7" t="n">
        <v>12.6975002288818</v>
      </c>
      <c r="E9" s="7" t="n">
        <v>2.70687007904053</v>
      </c>
      <c r="F9" s="7" t="n">
        <v>0.431077003479004</v>
      </c>
      <c r="G9" s="11"/>
      <c r="H9" s="11" t="n">
        <v>0.39165073633194</v>
      </c>
      <c r="I9" s="12" t="n">
        <v>1160.13000488281</v>
      </c>
      <c r="J9" s="12" t="n">
        <v>3609.56005859375</v>
      </c>
    </row>
    <row r="10" customFormat="false" ht="15" hidden="false" customHeight="false" outlineLevel="0" collapsed="false">
      <c r="A10" s="4" t="n">
        <v>1972</v>
      </c>
      <c r="B10" s="7" t="n">
        <v>0.000445749989012256</v>
      </c>
      <c r="C10" s="7" t="n">
        <v>18.6450004577637</v>
      </c>
      <c r="D10" s="7" t="n">
        <v>12.3622999191284</v>
      </c>
      <c r="E10" s="7" t="n">
        <v>3.08950996398926</v>
      </c>
      <c r="F10" s="7" t="n">
        <v>0.415960997343063</v>
      </c>
      <c r="G10" s="11"/>
      <c r="H10" s="11" t="n">
        <v>0.386411726474762</v>
      </c>
      <c r="I10" s="12" t="n">
        <v>1168.34997558594</v>
      </c>
      <c r="J10" s="12" t="n">
        <v>3606.19995117188</v>
      </c>
    </row>
    <row r="11" customFormat="false" ht="15" hidden="false" customHeight="false" outlineLevel="0" collapsed="false">
      <c r="A11" s="4" t="n">
        <v>1973</v>
      </c>
      <c r="B11" s="7" t="n">
        <v>0.000445950019638985</v>
      </c>
      <c r="C11" s="7" t="n">
        <v>19.7369995117187</v>
      </c>
      <c r="D11" s="7" t="n">
        <v>17.0818004608154</v>
      </c>
      <c r="E11" s="7" t="n">
        <v>2.94057989120483</v>
      </c>
      <c r="F11" s="7" t="n">
        <v>0.598694026470184</v>
      </c>
      <c r="G11" s="11"/>
      <c r="H11" s="11" t="n">
        <v>0.448525667190552</v>
      </c>
      <c r="I11" s="12" t="n">
        <v>1176.92004394531</v>
      </c>
      <c r="J11" s="12" t="n">
        <v>3648.84008789062</v>
      </c>
    </row>
    <row r="12" customFormat="false" ht="15" hidden="false" customHeight="false" outlineLevel="0" collapsed="false">
      <c r="A12" s="4" t="n">
        <v>1974</v>
      </c>
      <c r="B12" s="7" t="n">
        <v>0.000445399986347184</v>
      </c>
      <c r="C12" s="7" t="n">
        <v>19.7210006713867</v>
      </c>
      <c r="D12" s="7" t="n">
        <v>17.0107002258301</v>
      </c>
      <c r="E12" s="7" t="n">
        <v>3.26490998268127</v>
      </c>
      <c r="F12" s="7" t="n">
        <v>0.476431012153626</v>
      </c>
      <c r="G12" s="11"/>
      <c r="H12" s="11" t="n">
        <v>0.523467421531677</v>
      </c>
      <c r="I12" s="12" t="n">
        <v>1176.80004882813</v>
      </c>
      <c r="J12" s="12" t="n">
        <v>3648.27001953125</v>
      </c>
    </row>
    <row r="13" customFormat="false" ht="15" hidden="false" customHeight="false" outlineLevel="0" collapsed="false">
      <c r="A13" s="4" t="n">
        <v>1975</v>
      </c>
      <c r="B13" s="7" t="n">
        <v>0.00044599999091588</v>
      </c>
      <c r="C13" s="7" t="n">
        <v>20.0919990539551</v>
      </c>
      <c r="D13" s="7" t="n">
        <v>19.555700302124</v>
      </c>
      <c r="E13" s="7" t="n">
        <v>3.43352007865906</v>
      </c>
      <c r="F13" s="7" t="n">
        <v>0.533574998378754</v>
      </c>
      <c r="G13" s="11"/>
      <c r="H13" s="11" t="n">
        <v>0.550983846187592</v>
      </c>
      <c r="I13" s="12" t="n">
        <v>1179.63000488281</v>
      </c>
      <c r="J13" s="12" t="n">
        <v>3667.8798828125</v>
      </c>
    </row>
    <row r="14" customFormat="false" ht="15" hidden="false" customHeight="false" outlineLevel="0" collapsed="false">
      <c r="A14" s="4" t="n">
        <v>1976</v>
      </c>
      <c r="B14" s="7" t="n">
        <v>0.000447309983428568</v>
      </c>
      <c r="C14" s="7" t="n">
        <v>21.257999420166</v>
      </c>
      <c r="D14" s="7" t="n">
        <v>17.8938007354736</v>
      </c>
      <c r="E14" s="7" t="n">
        <v>3.13185000419617</v>
      </c>
      <c r="F14" s="7" t="n">
        <v>0.478276014328003</v>
      </c>
      <c r="G14" s="11"/>
      <c r="H14" s="11" t="n">
        <v>0.557325541973114</v>
      </c>
      <c r="I14" s="12" t="n">
        <v>1187.86999511719</v>
      </c>
      <c r="J14" s="12" t="n">
        <v>3655.31005859375</v>
      </c>
    </row>
    <row r="15" customFormat="false" ht="15" hidden="false" customHeight="false" outlineLevel="0" collapsed="false">
      <c r="A15" s="4" t="n">
        <v>1977</v>
      </c>
      <c r="B15" s="7" t="n">
        <v>0.000446170015493408</v>
      </c>
      <c r="C15" s="7" t="n">
        <v>20.25</v>
      </c>
      <c r="D15" s="7" t="n">
        <v>14.8657999038696</v>
      </c>
      <c r="E15" s="7" t="n">
        <v>1.99231004714966</v>
      </c>
      <c r="F15" s="7" t="n">
        <v>0.235328003764152</v>
      </c>
      <c r="G15" s="11"/>
      <c r="H15" s="11" t="n">
        <v>0.48857781291008</v>
      </c>
      <c r="I15" s="12" t="n">
        <v>1180.81994628906</v>
      </c>
      <c r="J15" s="12" t="n">
        <v>3630.05004882812</v>
      </c>
    </row>
    <row r="16" customFormat="false" ht="15" hidden="false" customHeight="false" outlineLevel="0" collapsed="false">
      <c r="A16" s="4" t="n">
        <v>1978</v>
      </c>
      <c r="B16" s="7" t="n">
        <v>0.000446109974291176</v>
      </c>
      <c r="C16" s="7" t="n">
        <v>21.9599990844727</v>
      </c>
      <c r="D16" s="7" t="n">
        <v>15.1788997650147</v>
      </c>
      <c r="E16" s="7" t="n">
        <v>2.67600989341736</v>
      </c>
      <c r="F16" s="7" t="n">
        <v>0.59435099363327</v>
      </c>
      <c r="G16" s="11"/>
      <c r="H16" s="11" t="n">
        <v>0.469539225101471</v>
      </c>
      <c r="I16" s="12" t="n">
        <v>1193.31005859375</v>
      </c>
      <c r="J16" s="12" t="n">
        <v>3632.830078125</v>
      </c>
    </row>
    <row r="17" customFormat="false" ht="15" hidden="false" customHeight="false" outlineLevel="0" collapsed="false">
      <c r="A17" s="4" t="n">
        <v>1979</v>
      </c>
      <c r="B17" s="7" t="n">
        <v>0.000446299993200228</v>
      </c>
      <c r="C17" s="7" t="n">
        <v>22.6229991912842</v>
      </c>
      <c r="D17" s="7" t="n">
        <v>20.2175998687744</v>
      </c>
      <c r="E17" s="7" t="n">
        <v>2.39918994903564</v>
      </c>
      <c r="F17" s="7" t="n">
        <v>0.579788029193878</v>
      </c>
      <c r="G17" s="11"/>
      <c r="H17" s="11" t="n">
        <v>0.57277774810791</v>
      </c>
      <c r="I17" s="12" t="n">
        <v>1197.96997070313</v>
      </c>
      <c r="J17" s="12" t="n">
        <v>3672.67993164063</v>
      </c>
    </row>
    <row r="18" customFormat="false" ht="15" hidden="false" customHeight="false" outlineLevel="0" collapsed="false">
      <c r="A18" s="4" t="n">
        <v>1980</v>
      </c>
      <c r="B18" s="7" t="n">
        <v>0.000447260012151673</v>
      </c>
      <c r="C18" s="7" t="n">
        <v>23.3360004425049</v>
      </c>
      <c r="D18" s="7" t="n">
        <v>21.4503993988037</v>
      </c>
      <c r="E18" s="7" t="n">
        <v>3.01611995697021</v>
      </c>
      <c r="F18" s="7" t="n">
        <v>0.558225989341736</v>
      </c>
      <c r="G18" s="11"/>
      <c r="H18" s="11" t="n">
        <v>0.640654385089874</v>
      </c>
      <c r="I18" s="12" t="n">
        <v>1202.88000488281</v>
      </c>
      <c r="J18" s="12" t="n">
        <v>3681.28002929687</v>
      </c>
    </row>
    <row r="19" customFormat="false" ht="15" hidden="false" customHeight="false" outlineLevel="0" collapsed="false">
      <c r="A19" s="4" t="n">
        <v>1981</v>
      </c>
      <c r="B19" s="7" t="n">
        <v>0.000445659999968484</v>
      </c>
      <c r="C19" s="7" t="n">
        <v>22.6679992675781</v>
      </c>
      <c r="D19" s="7" t="n">
        <v>19.4955997467041</v>
      </c>
      <c r="E19" s="7" t="n">
        <v>2.78548002243042</v>
      </c>
      <c r="F19" s="7" t="n">
        <v>0.340642005205154</v>
      </c>
      <c r="G19" s="11"/>
      <c r="H19" s="11" t="n">
        <v>0.593180775642395</v>
      </c>
      <c r="I19" s="12" t="n">
        <v>1198.28002929688</v>
      </c>
      <c r="J19" s="12" t="n">
        <v>3667.46997070312</v>
      </c>
    </row>
    <row r="20" customFormat="false" ht="15" hidden="false" customHeight="false" outlineLevel="0" collapsed="false">
      <c r="A20" s="4" t="n">
        <v>1982</v>
      </c>
      <c r="B20" s="7" t="n">
        <v>0.000445690006017685</v>
      </c>
      <c r="C20" s="7" t="n">
        <v>24.1509990692139</v>
      </c>
      <c r="D20" s="7" t="n">
        <v>21.9608001708984</v>
      </c>
      <c r="E20" s="7" t="n">
        <v>3.30981993675232</v>
      </c>
      <c r="F20" s="7" t="n">
        <v>0.607416987419128</v>
      </c>
      <c r="G20" s="11"/>
      <c r="H20" s="11" t="n">
        <v>0.613726854324341</v>
      </c>
      <c r="I20" s="12" t="n">
        <v>1208.36999511719</v>
      </c>
      <c r="J20" s="12" t="n">
        <v>3684.73999023437</v>
      </c>
    </row>
    <row r="21" customFormat="false" ht="15" hidden="false" customHeight="false" outlineLevel="0" collapsed="false">
      <c r="A21" s="4" t="n">
        <v>1983</v>
      </c>
      <c r="B21" s="7" t="n">
        <v>0.000445179990492761</v>
      </c>
      <c r="C21" s="7" t="n">
        <v>24.7509994506836</v>
      </c>
      <c r="D21" s="7" t="n">
        <v>22.0349006652832</v>
      </c>
      <c r="E21" s="7" t="n">
        <v>3.45441007614136</v>
      </c>
      <c r="F21" s="7" t="n">
        <v>0.593613982200623</v>
      </c>
      <c r="G21" s="11"/>
      <c r="H21" s="11" t="n">
        <v>0.675920248031616</v>
      </c>
      <c r="I21" s="12" t="n">
        <v>1212.32995605469</v>
      </c>
      <c r="J21" s="12" t="n">
        <v>3685.23999023437</v>
      </c>
    </row>
    <row r="22" customFormat="false" ht="15" hidden="false" customHeight="false" outlineLevel="0" collapsed="false">
      <c r="A22" s="4" t="n">
        <v>1984</v>
      </c>
      <c r="B22" s="7" t="n">
        <v>0.000448049977421761</v>
      </c>
      <c r="C22" s="7" t="n">
        <v>24.0809993743896</v>
      </c>
      <c r="D22" s="7" t="n">
        <v>21.9624996185303</v>
      </c>
      <c r="E22" s="7" t="n">
        <v>3.38229990005493</v>
      </c>
      <c r="F22" s="7" t="n">
        <v>0.666368007659912</v>
      </c>
      <c r="G22" s="11"/>
      <c r="H22" s="11" t="n">
        <v>0.656007826328278</v>
      </c>
      <c r="I22" s="12" t="n">
        <v>1207.90002441406</v>
      </c>
      <c r="J22" s="12" t="n">
        <v>3684.76000976562</v>
      </c>
    </row>
    <row r="23" customFormat="false" ht="15" hidden="false" customHeight="false" outlineLevel="0" collapsed="false">
      <c r="A23" s="4" t="n">
        <v>1985</v>
      </c>
      <c r="B23" s="7" t="n">
        <v>0.000448309991043061</v>
      </c>
      <c r="C23" s="7" t="n">
        <v>23.7210006713867</v>
      </c>
      <c r="D23" s="7" t="n">
        <v>22.3267002105713</v>
      </c>
      <c r="E23" s="7" t="n">
        <v>3.1190299987793</v>
      </c>
      <c r="F23" s="7" t="n">
        <v>0.567650973796845</v>
      </c>
      <c r="G23" s="11" t="n">
        <v>0.9051</v>
      </c>
      <c r="H23" s="11" t="n">
        <v>0.647243082523346</v>
      </c>
      <c r="I23" s="12" t="n">
        <v>1205.48999023438</v>
      </c>
      <c r="J23" s="12" t="n">
        <v>3687.18994140625</v>
      </c>
    </row>
    <row r="24" customFormat="false" ht="15" hidden="false" customHeight="false" outlineLevel="0" collapsed="false">
      <c r="A24" s="4" t="n">
        <v>1986</v>
      </c>
      <c r="B24" s="7" t="n">
        <v>0.000448679988039658</v>
      </c>
      <c r="C24" s="7" t="n">
        <v>24.4559993743896</v>
      </c>
      <c r="D24" s="7" t="n">
        <v>21.9015007019043</v>
      </c>
      <c r="E24" s="7" t="n">
        <v>3.25960993766785</v>
      </c>
      <c r="F24" s="7" t="n">
        <v>0.576840996742249</v>
      </c>
      <c r="G24" s="11" t="n">
        <v>0.8839</v>
      </c>
      <c r="H24" s="11" t="n">
        <v>0.649223625659943</v>
      </c>
      <c r="I24" s="12" t="n">
        <v>1210.39001464844</v>
      </c>
      <c r="J24" s="12" t="n">
        <v>3684.36010742187</v>
      </c>
    </row>
    <row r="25" customFormat="false" ht="15" hidden="false" customHeight="false" outlineLevel="0" collapsed="false">
      <c r="A25" s="4" t="n">
        <v>1987</v>
      </c>
      <c r="B25" s="7" t="n">
        <v>0.000447319995146245</v>
      </c>
      <c r="C25" s="7" t="n">
        <v>24.55299949646</v>
      </c>
      <c r="D25" s="7" t="n">
        <v>22.0410995483398</v>
      </c>
      <c r="E25" s="7" t="n">
        <v>3.21934008598328</v>
      </c>
      <c r="F25" s="7" t="n">
        <v>0.547511994838715</v>
      </c>
      <c r="G25" s="11" t="n">
        <v>0.8541</v>
      </c>
      <c r="H25" s="11" t="n">
        <v>0.6482013463974</v>
      </c>
      <c r="I25" s="12" t="n">
        <v>1211.03002929688</v>
      </c>
      <c r="J25" s="12" t="n">
        <v>3685.30004882812</v>
      </c>
    </row>
    <row r="26" customFormat="false" ht="15" hidden="false" customHeight="false" outlineLevel="0" collapsed="false">
      <c r="A26" s="4" t="n">
        <v>1988</v>
      </c>
      <c r="B26" s="7" t="n">
        <v>0.000446560006821528</v>
      </c>
      <c r="C26" s="7" t="n">
        <v>22.8799991607666</v>
      </c>
      <c r="D26" s="7" t="n">
        <v>21.2231006622314</v>
      </c>
      <c r="E26" s="7" t="n">
        <v>2.96092009544373</v>
      </c>
      <c r="F26" s="7" t="n">
        <v>0.458849012851715</v>
      </c>
      <c r="G26" s="11" t="n">
        <v>0.8654</v>
      </c>
      <c r="H26" s="11" t="n">
        <v>0.63506543636322</v>
      </c>
      <c r="I26" s="12" t="n">
        <v>1199.75</v>
      </c>
      <c r="J26" s="12" t="n">
        <v>3679.76000976563</v>
      </c>
    </row>
    <row r="27" customFormat="false" ht="15" hidden="false" customHeight="false" outlineLevel="0" collapsed="false">
      <c r="A27" s="4" t="n">
        <v>1989</v>
      </c>
      <c r="B27" s="7" t="n">
        <v>0.000446119986008853</v>
      </c>
      <c r="C27" s="7" t="n">
        <v>21.4689998626709</v>
      </c>
      <c r="D27" s="7" t="n">
        <v>18.2917995452881</v>
      </c>
      <c r="E27" s="7" t="n">
        <v>2.94584989547729</v>
      </c>
      <c r="F27" s="7" t="n">
        <v>0.563656985759735</v>
      </c>
      <c r="G27" s="11" t="n">
        <v>0.8477</v>
      </c>
      <c r="H27" s="11" t="n">
        <v>0.576292216777802</v>
      </c>
      <c r="I27" s="12" t="n">
        <v>1189.80004882813</v>
      </c>
      <c r="J27" s="12" t="n">
        <v>3658.4599609375</v>
      </c>
    </row>
    <row r="28" customFormat="false" ht="15" hidden="false" customHeight="false" outlineLevel="0" collapsed="false">
      <c r="A28" s="4" t="n">
        <v>1990</v>
      </c>
      <c r="B28" s="7" t="n">
        <v>0.000445820012828335</v>
      </c>
      <c r="C28" s="7" t="n">
        <v>19.8640003204346</v>
      </c>
      <c r="D28" s="7" t="n">
        <v>15.2461996078491</v>
      </c>
      <c r="E28" s="7" t="n">
        <v>3.05192995071411</v>
      </c>
      <c r="F28" s="7" t="n">
        <v>0.647271990776062</v>
      </c>
      <c r="G28" s="11" t="n">
        <v>0.7759</v>
      </c>
      <c r="H28" s="11" t="n">
        <v>0.485348552465439</v>
      </c>
      <c r="I28" s="12" t="n">
        <v>1177.89001464844</v>
      </c>
      <c r="J28" s="12" t="n">
        <v>3633.47998046875</v>
      </c>
    </row>
    <row r="29" customFormat="false" ht="15" hidden="false" customHeight="false" outlineLevel="0" collapsed="false">
      <c r="A29" s="4" t="n">
        <v>1991</v>
      </c>
      <c r="B29" s="7" t="n">
        <v>0.00044639001134783</v>
      </c>
      <c r="C29" s="7" t="n">
        <v>19.2880001068115</v>
      </c>
      <c r="D29" s="7" t="n">
        <v>14.2515001296997</v>
      </c>
      <c r="E29" s="7" t="n">
        <v>3.33089995384216</v>
      </c>
      <c r="F29" s="7" t="n">
        <v>0.57134997844696</v>
      </c>
      <c r="G29" s="11" t="n">
        <v>0.7407</v>
      </c>
      <c r="H29" s="11" t="n">
        <v>0.443290680646896</v>
      </c>
      <c r="I29" s="12" t="n">
        <v>1173.43994140625</v>
      </c>
      <c r="J29" s="12" t="n">
        <v>3624.55004882812</v>
      </c>
    </row>
    <row r="30" customFormat="false" ht="15" hidden="false" customHeight="false" outlineLevel="0" collapsed="false">
      <c r="A30" s="4" t="n">
        <v>1992</v>
      </c>
      <c r="B30" s="7" t="n">
        <v>0.000446420017397031</v>
      </c>
      <c r="C30" s="7" t="n">
        <v>19.7290000915527</v>
      </c>
      <c r="D30" s="7" t="n">
        <v>13.334400177002</v>
      </c>
      <c r="E30" s="7" t="n">
        <v>3.0168399810791</v>
      </c>
      <c r="F30" s="7" t="n">
        <v>0.581188976764679</v>
      </c>
      <c r="G30" s="11" t="n">
        <v>0.6948</v>
      </c>
      <c r="H30" s="11" t="n">
        <v>0.426063597202301</v>
      </c>
      <c r="I30" s="12" t="n">
        <v>1176.85998535156</v>
      </c>
      <c r="J30" s="12" t="n">
        <v>3615.90991210937</v>
      </c>
    </row>
    <row r="31" customFormat="false" ht="15" hidden="false" customHeight="false" outlineLevel="0" collapsed="false">
      <c r="A31" s="4" t="n">
        <v>1993</v>
      </c>
      <c r="B31" s="7" t="n">
        <v>0.000446430000010878</v>
      </c>
      <c r="C31" s="7" t="n">
        <v>21.3239994049072</v>
      </c>
      <c r="D31" s="7" t="n">
        <v>18.4023990631104</v>
      </c>
      <c r="E31" s="7" t="n">
        <v>3.32015991210937</v>
      </c>
      <c r="F31" s="7" t="n">
        <v>0.59510600566864</v>
      </c>
      <c r="G31" s="11" t="n">
        <v>0.7834</v>
      </c>
      <c r="H31" s="11" t="n">
        <v>0.516424596309662</v>
      </c>
      <c r="I31" s="12" t="n">
        <v>1188.75</v>
      </c>
      <c r="J31" s="12" t="n">
        <v>3659.31005859375</v>
      </c>
    </row>
    <row r="32" customFormat="false" ht="15" hidden="false" customHeight="false" outlineLevel="0" collapsed="false">
      <c r="A32" s="4" t="n">
        <v>1994</v>
      </c>
      <c r="B32" s="7" t="n">
        <v>0.000447910017101094</v>
      </c>
      <c r="C32" s="7" t="n">
        <v>19.6846008300781</v>
      </c>
      <c r="D32" s="7" t="n">
        <v>17.2206993103027</v>
      </c>
      <c r="E32" s="7" t="n">
        <v>2.83800005912781</v>
      </c>
      <c r="F32" s="7" t="n">
        <v>0.579557001590729</v>
      </c>
      <c r="G32" s="11" t="n">
        <v>0.7899</v>
      </c>
      <c r="H32" s="11" t="n">
        <v>0.527433216571808</v>
      </c>
      <c r="I32" s="12" t="n">
        <v>1176.52001953125</v>
      </c>
      <c r="J32" s="12" t="n">
        <v>3650.0400390625</v>
      </c>
    </row>
    <row r="33" customFormat="false" ht="15" hidden="false" customHeight="false" outlineLevel="0" collapsed="false">
      <c r="A33" s="4" t="n">
        <v>1995</v>
      </c>
      <c r="B33" s="7" t="n">
        <v>0.000446619989816099</v>
      </c>
      <c r="C33" s="7" t="n">
        <v>21.6249008178711</v>
      </c>
      <c r="D33" s="7" t="n">
        <v>21.3924007415771</v>
      </c>
      <c r="E33" s="7" t="n">
        <v>3.28578996658325</v>
      </c>
      <c r="F33" s="7" t="n">
        <v>0.586410999298096</v>
      </c>
      <c r="G33" s="11" t="n">
        <v>0.7834</v>
      </c>
      <c r="H33" s="11" t="n">
        <v>0.596923351287842</v>
      </c>
      <c r="I33" s="12" t="n">
        <v>1190.92004394531</v>
      </c>
      <c r="J33" s="12" t="n">
        <v>3680.919921875</v>
      </c>
    </row>
    <row r="34" customFormat="false" ht="15" hidden="false" customHeight="false" outlineLevel="0" collapsed="false">
      <c r="A34" s="4" t="n">
        <v>1996</v>
      </c>
      <c r="B34" s="7" t="n">
        <v>0.000446680001914501</v>
      </c>
      <c r="C34" s="7" t="n">
        <v>22.1116008758545</v>
      </c>
      <c r="D34" s="7" t="n">
        <v>20.4979000091553</v>
      </c>
      <c r="E34" s="7" t="n">
        <v>3.24829006195068</v>
      </c>
      <c r="F34" s="7" t="n">
        <v>0.601722002029419</v>
      </c>
      <c r="G34" s="11" t="n">
        <v>0.8403</v>
      </c>
      <c r="H34" s="11" t="n">
        <v>0.611261665821075</v>
      </c>
      <c r="I34" s="12" t="n">
        <v>1194.38000488281</v>
      </c>
      <c r="J34" s="12" t="n">
        <v>3674.7099609375</v>
      </c>
    </row>
    <row r="35" customFormat="false" ht="15" hidden="false" customHeight="false" outlineLevel="0" collapsed="false">
      <c r="A35" s="4" t="n">
        <v>1997</v>
      </c>
      <c r="B35" s="7" t="n">
        <v>0.000448940001660958</v>
      </c>
      <c r="C35" s="7" t="n">
        <v>25.1046009063721</v>
      </c>
      <c r="D35" s="7" t="n">
        <v>21.595100402832</v>
      </c>
      <c r="E35" s="7" t="n">
        <v>3.32323002815247</v>
      </c>
      <c r="F35" s="7" t="n">
        <v>0.578392028808594</v>
      </c>
      <c r="G35" s="11" t="n">
        <v>0.8671</v>
      </c>
      <c r="H35" s="11" t="n">
        <v>0.627490699291229</v>
      </c>
      <c r="I35" s="12" t="n">
        <v>1214.64001464844</v>
      </c>
      <c r="J35" s="12" t="n">
        <v>3682.30004882812</v>
      </c>
    </row>
    <row r="36" customFormat="false" ht="15" hidden="false" customHeight="false" outlineLevel="0" collapsed="false">
      <c r="A36" s="4" t="n">
        <v>1998</v>
      </c>
      <c r="B36" s="7" t="n">
        <v>0.000449394981842488</v>
      </c>
      <c r="C36" s="7" t="n">
        <v>24.781099319458</v>
      </c>
      <c r="D36" s="7" t="n">
        <v>21.6541004180908</v>
      </c>
      <c r="E36" s="7" t="n">
        <v>3.39984011650085</v>
      </c>
      <c r="F36" s="7" t="n">
        <v>0.577926993370056</v>
      </c>
      <c r="G36" s="11" t="n">
        <v>0.859</v>
      </c>
      <c r="H36" s="11" t="n">
        <v>0.639213144779205</v>
      </c>
      <c r="I36" s="12" t="n">
        <v>1212.53002929688</v>
      </c>
      <c r="J36" s="12" t="n">
        <v>3682.69995117187</v>
      </c>
    </row>
    <row r="37" customFormat="false" ht="15" hidden="false" customHeight="false" outlineLevel="0" collapsed="false">
      <c r="A37" s="4" t="n">
        <v>1999</v>
      </c>
      <c r="B37" s="7" t="n">
        <v>0.000446199002908543</v>
      </c>
      <c r="C37" s="7" t="n">
        <v>24.9967994689941</v>
      </c>
      <c r="D37" s="7" t="n">
        <v>21.4435997009277</v>
      </c>
      <c r="E37" s="7" t="n">
        <v>3.26908993721008</v>
      </c>
      <c r="F37" s="7" t="n">
        <v>0.589146971702576</v>
      </c>
      <c r="G37" s="11" t="n">
        <v>0.8931</v>
      </c>
      <c r="H37" s="11" t="n">
        <v>0.6393141746521</v>
      </c>
      <c r="I37" s="12" t="n">
        <v>1213.93994140625</v>
      </c>
      <c r="J37" s="12" t="n">
        <v>3681.27001953125</v>
      </c>
    </row>
    <row r="38" customFormat="false" ht="15" hidden="false" customHeight="false" outlineLevel="0" collapsed="false">
      <c r="A38" s="4" t="n">
        <v>2000</v>
      </c>
      <c r="B38" s="7" t="n">
        <v>0.000446257996372879</v>
      </c>
      <c r="C38" s="7" t="n">
        <v>22.3582000732422</v>
      </c>
      <c r="D38" s="7" t="n">
        <v>19.8232002258301</v>
      </c>
      <c r="E38" s="7" t="n">
        <v>2.99127006530762</v>
      </c>
      <c r="F38" s="7" t="n">
        <v>0.504611015319824</v>
      </c>
      <c r="G38" s="11" t="n">
        <v>0.8763</v>
      </c>
      <c r="H38" s="11" t="n">
        <v>0.604421257972717</v>
      </c>
      <c r="I38" s="12" t="n">
        <v>1196.11999511719</v>
      </c>
      <c r="J38" s="12" t="n">
        <v>3669.88989257813</v>
      </c>
    </row>
    <row r="39" customFormat="false" ht="15" hidden="false" customHeight="false" outlineLevel="0" collapsed="false">
      <c r="A39" s="4" t="n">
        <v>2001</v>
      </c>
      <c r="B39" s="7" t="n">
        <v>0.000446502002887428</v>
      </c>
      <c r="C39" s="7" t="n">
        <v>19.7954998016357</v>
      </c>
      <c r="D39" s="7" t="n">
        <v>17.996000289917</v>
      </c>
      <c r="E39" s="7" t="n">
        <v>2.87638998031616</v>
      </c>
      <c r="F39" s="7" t="n">
        <v>0.544264018535614</v>
      </c>
      <c r="G39" s="11" t="n">
        <v>0.842089</v>
      </c>
      <c r="H39" s="11" t="n">
        <v>0.557401180267334</v>
      </c>
      <c r="I39" s="12" t="n">
        <v>1177.36999511719</v>
      </c>
      <c r="J39" s="12" t="n">
        <v>3656.169921875</v>
      </c>
    </row>
    <row r="40" customFormat="false" ht="15" hidden="false" customHeight="false" outlineLevel="0" collapsed="false">
      <c r="A40" s="4" t="n">
        <v>2002</v>
      </c>
      <c r="B40" s="7" t="n">
        <v>0.000446215010015294</v>
      </c>
      <c r="C40" s="7" t="n">
        <v>16.7176990509033</v>
      </c>
      <c r="D40" s="7" t="n">
        <v>13.7737998962402</v>
      </c>
      <c r="E40" s="7" t="n">
        <v>2.6318199634552</v>
      </c>
      <c r="F40" s="7" t="n">
        <v>0.283190995454788</v>
      </c>
      <c r="G40" s="11" t="n">
        <v>0.744923</v>
      </c>
      <c r="H40" s="11" t="n">
        <v>0.455313473939896</v>
      </c>
      <c r="I40" s="12" t="n">
        <v>1152.13000488281</v>
      </c>
      <c r="J40" s="12" t="n">
        <v>3620.10009765625</v>
      </c>
    </row>
    <row r="41" customFormat="false" ht="15" hidden="false" customHeight="false" outlineLevel="0" collapsed="false">
      <c r="A41" s="4" t="n">
        <v>2003</v>
      </c>
      <c r="B41" s="7" t="n">
        <v>0.000444520002929494</v>
      </c>
      <c r="C41" s="7" t="n">
        <v>15.299599647522</v>
      </c>
      <c r="D41" s="7" t="n">
        <v>11.4868001937866</v>
      </c>
      <c r="E41" s="7" t="n">
        <v>2.60606002807617</v>
      </c>
      <c r="F41" s="7" t="n">
        <v>0.376563996076584</v>
      </c>
      <c r="G41" s="11" t="n">
        <v>0.67824</v>
      </c>
      <c r="H41" s="11" t="n">
        <v>0.376649171113968</v>
      </c>
      <c r="I41" s="12" t="n">
        <v>1139.11999511719</v>
      </c>
      <c r="J41" s="12" t="n">
        <v>3597.21997070312</v>
      </c>
    </row>
    <row r="42" customFormat="false" ht="15" hidden="false" customHeight="false" outlineLevel="0" collapsed="false">
      <c r="A42" s="4" t="n">
        <v>2004</v>
      </c>
      <c r="B42" s="7" t="n">
        <v>0.000446959980763495</v>
      </c>
      <c r="C42" s="7" t="n">
        <v>14.3549995422363</v>
      </c>
      <c r="D42" s="7" t="n">
        <v>8.66361999511719</v>
      </c>
      <c r="E42" s="7" t="n">
        <v>2.74264001846314</v>
      </c>
      <c r="F42" s="7" t="n">
        <v>0.49209800362587</v>
      </c>
      <c r="G42" s="11" t="n">
        <v>0.635472</v>
      </c>
      <c r="H42" s="11" t="n">
        <v>0.305689424276352</v>
      </c>
      <c r="I42" s="12" t="n">
        <v>1130.01000976563</v>
      </c>
      <c r="J42" s="12" t="n">
        <v>3564.419921875</v>
      </c>
    </row>
    <row r="43" customFormat="false" ht="15" hidden="false" customHeight="false" outlineLevel="0" collapsed="false">
      <c r="A43" s="4" t="n">
        <v>2005</v>
      </c>
      <c r="B43" s="7" t="n">
        <v>0.000447970000095665</v>
      </c>
      <c r="C43" s="7" t="n">
        <v>15.1310997009277</v>
      </c>
      <c r="D43" s="7" t="n">
        <v>11.5762996673584</v>
      </c>
      <c r="E43" s="7" t="n">
        <v>3.08154010772705</v>
      </c>
      <c r="F43" s="7" t="n">
        <v>0.581269025802612</v>
      </c>
      <c r="G43" s="11" t="n">
        <v>0.66162</v>
      </c>
      <c r="H43" s="11" t="n">
        <v>0.342494875192642</v>
      </c>
      <c r="I43" s="12" t="n">
        <v>1137.52001953125</v>
      </c>
      <c r="J43" s="12" t="n">
        <v>3598.169921875</v>
      </c>
    </row>
    <row r="44" customFormat="false" ht="15" hidden="false" customHeight="false" outlineLevel="0" collapsed="false">
      <c r="A44" s="4" t="n">
        <v>2006</v>
      </c>
      <c r="B44" s="7" t="n">
        <v>0.000448230013716966</v>
      </c>
      <c r="C44" s="7" t="n">
        <v>14.1640996932983</v>
      </c>
      <c r="D44" s="7" t="n">
        <v>12.0764999389648</v>
      </c>
      <c r="E44" s="7" t="n">
        <v>3.12305998802185</v>
      </c>
      <c r="F44" s="7" t="n">
        <v>0.587427020072937</v>
      </c>
      <c r="G44" s="11" t="n">
        <v>0.635222</v>
      </c>
      <c r="H44" s="11" t="n">
        <v>0.365744739770889</v>
      </c>
      <c r="I44" s="12" t="n">
        <v>1128.11999511719</v>
      </c>
      <c r="J44" s="12" t="n">
        <v>3603.38989257813</v>
      </c>
    </row>
    <row r="45" customFormat="false" ht="15" hidden="false" customHeight="false" outlineLevel="0" collapsed="false">
      <c r="A45" s="4" t="n">
        <v>2007</v>
      </c>
      <c r="B45" s="7" t="n">
        <v>0.000446769990958273</v>
      </c>
      <c r="C45" s="7" t="n">
        <v>12.8598003387451</v>
      </c>
      <c r="D45" s="7" t="n">
        <v>11.2458000183106</v>
      </c>
      <c r="E45" s="7" t="n">
        <v>3.02934002876282</v>
      </c>
      <c r="F45" s="7" t="n">
        <v>0.580567002296448</v>
      </c>
      <c r="G45" s="11" t="n">
        <v>0.598044</v>
      </c>
      <c r="H45" s="11" t="n">
        <v>0.366951644420624</v>
      </c>
      <c r="I45" s="12" t="n">
        <v>1114.81005859375</v>
      </c>
      <c r="J45" s="12" t="n">
        <v>3594.63989257812</v>
      </c>
    </row>
    <row r="46" customFormat="false" ht="15" hidden="false" customHeight="false" outlineLevel="0" collapsed="false">
      <c r="A46" s="4" t="n">
        <v>2008</v>
      </c>
      <c r="B46" s="7" t="n">
        <v>0.000446810008725151</v>
      </c>
      <c r="C46" s="7" t="n">
        <v>12.4961996078491</v>
      </c>
      <c r="D46" s="7" t="n">
        <v>13.5409002304077</v>
      </c>
      <c r="E46" s="7" t="n">
        <v>2.97994995117187</v>
      </c>
      <c r="F46" s="7" t="n">
        <v>0.583290994167328</v>
      </c>
      <c r="G46" s="11" t="n">
        <v>0.577847</v>
      </c>
      <c r="H46" s="11" t="n">
        <v>0.410530745983124</v>
      </c>
      <c r="I46" s="12" t="n">
        <v>1110.96997070313</v>
      </c>
      <c r="J46" s="12" t="n">
        <v>3617.88989257812</v>
      </c>
    </row>
    <row r="47" customFormat="false" ht="15" hidden="false" customHeight="false" outlineLevel="0" collapsed="false">
      <c r="A47" s="4" t="n">
        <v>2009</v>
      </c>
      <c r="B47" s="7" t="n">
        <v>0.000447339989477768</v>
      </c>
      <c r="C47" s="7" t="n">
        <v>11.1624002456665</v>
      </c>
      <c r="D47" s="7" t="n">
        <v>14.4337997436523</v>
      </c>
      <c r="E47" s="7" t="n">
        <v>3.24904990196228</v>
      </c>
      <c r="F47" s="7" t="n">
        <v>0.579245984554291</v>
      </c>
      <c r="G47" s="11" t="n">
        <v>0.553559</v>
      </c>
      <c r="H47" s="11" t="n">
        <v>0.44383642077446</v>
      </c>
      <c r="I47" s="12" t="n">
        <v>1096.30004882813</v>
      </c>
      <c r="J47" s="12" t="n">
        <v>3626.21997070312</v>
      </c>
    </row>
    <row r="48" customFormat="false" ht="15" hidden="false" customHeight="false" outlineLevel="0" collapsed="false">
      <c r="A48" s="4" t="n">
        <v>2010</v>
      </c>
      <c r="B48" s="7" t="n">
        <v>0.000448100006906316</v>
      </c>
      <c r="C48" s="7" t="n">
        <v>10.3011999130249</v>
      </c>
      <c r="D48" s="7" t="n">
        <v>14.4689998626709</v>
      </c>
      <c r="E48" s="7" t="n">
        <v>3.1113600730896</v>
      </c>
      <c r="F48" s="7" t="n">
        <v>0.557004988193512</v>
      </c>
      <c r="G48" s="11" t="n">
        <v>0.537015</v>
      </c>
      <c r="H48" s="11" t="n">
        <v>0.443395018577576</v>
      </c>
      <c r="I48" s="12" t="n">
        <v>1086.30004882813</v>
      </c>
      <c r="J48" s="12" t="n">
        <v>3626.5400390625</v>
      </c>
    </row>
    <row r="49" customFormat="false" ht="15" hidden="false" customHeight="false" outlineLevel="0" collapsed="false">
      <c r="A49" s="4" t="n">
        <v>2011</v>
      </c>
      <c r="B49" s="7" t="n">
        <v>0.000445690006017685</v>
      </c>
      <c r="C49" s="7" t="n">
        <v>14.6436996459961</v>
      </c>
      <c r="D49" s="7" t="n">
        <v>15.9736003875732</v>
      </c>
      <c r="E49" s="7" t="n">
        <v>3.40373992919922</v>
      </c>
      <c r="F49" s="7" t="n">
        <v>0.574131011962891</v>
      </c>
      <c r="G49" s="11" t="n">
        <v>0.577495</v>
      </c>
      <c r="H49" s="11" t="n">
        <v>0.479195505380631</v>
      </c>
      <c r="I49" s="12" t="n">
        <v>1132.82995605469</v>
      </c>
      <c r="J49" s="12" t="n">
        <v>3639.75</v>
      </c>
    </row>
    <row r="50" customFormat="false" ht="15" hidden="false" customHeight="false" outlineLevel="0" collapsed="false">
      <c r="A50" s="4" t="n">
        <v>2012</v>
      </c>
      <c r="B50" s="7" t="n">
        <v>0.000446410005679354</v>
      </c>
      <c r="C50" s="7" t="n">
        <v>13.6365003585815</v>
      </c>
      <c r="D50" s="7" t="n">
        <v>12.7124996185303</v>
      </c>
      <c r="E50" s="7" t="n">
        <v>3.00189995765686</v>
      </c>
      <c r="F50" s="7" t="n">
        <v>0.32753598690033</v>
      </c>
      <c r="G50" s="11" t="n">
        <v>0.608277</v>
      </c>
      <c r="H50" s="11" t="n">
        <v>0.432803064584732</v>
      </c>
      <c r="I50" s="12" t="n">
        <v>1120.35998535156</v>
      </c>
      <c r="J50" s="12" t="n">
        <v>3609.82006835937</v>
      </c>
    </row>
    <row r="51" customFormat="false" ht="15" hidden="false" customHeight="false" outlineLevel="0" collapsed="false">
      <c r="A51" s="4" t="n">
        <v>2013</v>
      </c>
      <c r="B51" s="7" t="n">
        <v>0.000445368001237512</v>
      </c>
      <c r="C51" s="7" t="n">
        <v>12.3444004058838</v>
      </c>
      <c r="D51" s="7" t="n">
        <v>10.3238000869751</v>
      </c>
      <c r="E51" s="7" t="n">
        <v>2.83358001708984</v>
      </c>
      <c r="F51" s="7" t="n">
        <v>0.380926012992859</v>
      </c>
      <c r="G51" s="11" t="n">
        <v>0.580228</v>
      </c>
      <c r="H51" s="11" t="n">
        <v>0.343930244445801</v>
      </c>
      <c r="I51" s="12" t="n">
        <v>1106.72998046875</v>
      </c>
      <c r="J51" s="12" t="n">
        <v>3584.42993164063</v>
      </c>
    </row>
    <row r="52" customFormat="false" ht="15" hidden="false" customHeight="false" outlineLevel="0" collapsed="false">
      <c r="A52" s="4" t="n">
        <v>2014</v>
      </c>
      <c r="B52" s="7" t="n">
        <v>0.000446354999439791</v>
      </c>
      <c r="C52" s="7" t="n">
        <v>10.6669998168945</v>
      </c>
      <c r="D52" s="7" t="n">
        <v>11.5367002487183</v>
      </c>
      <c r="E52" s="7" t="n">
        <v>3.26150989532471</v>
      </c>
      <c r="F52" s="7" t="n">
        <v>0.574440002441406</v>
      </c>
      <c r="G52" s="11" t="n">
        <v>0.533534</v>
      </c>
      <c r="H52" s="11" t="n">
        <v>0.355448812246323</v>
      </c>
      <c r="I52" s="12" t="n">
        <v>1087.7900390625</v>
      </c>
      <c r="J52" s="12" t="n">
        <v>3597.75</v>
      </c>
    </row>
    <row r="53" customFormat="false" ht="15" hidden="false" customHeight="false" outlineLevel="0" collapsed="false">
      <c r="A53" s="4" t="n">
        <v>2015</v>
      </c>
      <c r="B53" s="7" t="n">
        <v>0.000446920021204278</v>
      </c>
      <c r="C53" s="7" t="n">
        <v>10.0865001678467</v>
      </c>
      <c r="D53" s="7" t="n">
        <v>11.8266000747681</v>
      </c>
      <c r="E53" s="7" t="n">
        <v>3.22534990310669</v>
      </c>
      <c r="F53" s="7" t="n">
        <v>0.62448000907898</v>
      </c>
      <c r="G53" s="11" t="n">
        <v>0.515859</v>
      </c>
      <c r="H53" s="11" t="n">
        <v>0.369298487901688</v>
      </c>
      <c r="I53" s="12" t="n">
        <v>1080.91003417969</v>
      </c>
      <c r="J53" s="12" t="n">
        <v>3600.80004882812</v>
      </c>
    </row>
    <row r="54" customFormat="false" ht="15" hidden="false" customHeight="false" outlineLevel="0" collapsed="false">
      <c r="A54" s="4" t="n">
        <v>2016</v>
      </c>
      <c r="B54" s="7" t="n">
        <v>0.000447638012701646</v>
      </c>
      <c r="C54" s="7" t="n">
        <v>10.0790004730225</v>
      </c>
      <c r="D54" s="7" t="n">
        <v>11.7968997955322</v>
      </c>
      <c r="E54" s="7" t="n">
        <v>3.13038992881775</v>
      </c>
      <c r="F54" s="7" t="n">
        <v>0.592514991760254</v>
      </c>
      <c r="G54" s="11" t="n">
        <v>0.50891</v>
      </c>
      <c r="H54" s="11" t="n">
        <v>0.379541844129562</v>
      </c>
      <c r="I54" s="12" t="n">
        <v>1080.81994628906</v>
      </c>
      <c r="J54" s="12" t="n">
        <v>3600.48999023437</v>
      </c>
    </row>
    <row r="55" customFormat="false" ht="15" hidden="false" customHeight="false" outlineLevel="0" collapsed="false">
      <c r="A55" s="4" t="n">
        <v>2017</v>
      </c>
      <c r="B55" s="7" t="n">
        <v>0.000446798017947003</v>
      </c>
      <c r="C55" s="7" t="n">
        <v>10.2208995819092</v>
      </c>
      <c r="D55" s="7" t="n">
        <v>14.0676002502441</v>
      </c>
      <c r="E55" s="7" t="n">
        <v>3.34321999549866</v>
      </c>
      <c r="F55" s="7" t="n">
        <v>0.592594027519226</v>
      </c>
      <c r="G55" s="11" t="n">
        <v>0.521725</v>
      </c>
      <c r="H55" s="11" t="n">
        <v>0.421164959669113</v>
      </c>
      <c r="I55" s="12" t="n">
        <v>1082.52001953125</v>
      </c>
      <c r="J55" s="12" t="n">
        <v>3622.85009765625</v>
      </c>
    </row>
    <row r="56" customFormat="false" ht="15" hidden="false" customHeight="false" outlineLevel="0" collapsed="false">
      <c r="A56" s="4" t="n">
        <v>2018</v>
      </c>
      <c r="B56" s="7" t="n">
        <v>0.000446526013547555</v>
      </c>
      <c r="C56" s="7" t="n">
        <v>10.1323003768921</v>
      </c>
      <c r="D56" s="7" t="n">
        <v>10.0988998413086</v>
      </c>
      <c r="E56" s="7" t="n">
        <v>3.2532000541687</v>
      </c>
      <c r="F56" s="7" t="n">
        <v>0.248805999755859</v>
      </c>
      <c r="G56" s="11" t="n">
        <v>0.518023</v>
      </c>
      <c r="H56" s="11" t="n">
        <v>0.362761318683624</v>
      </c>
      <c r="I56" s="12" t="n">
        <v>1081.4599609375</v>
      </c>
      <c r="J56" s="12" t="n">
        <v>3581.85009765625</v>
      </c>
    </row>
    <row r="57" customFormat="false" ht="15" hidden="false" customHeight="false" outlineLevel="0" collapsed="false">
      <c r="A57" s="4" t="n">
        <v>2019</v>
      </c>
      <c r="B57" s="7" t="n">
        <v>0.000448161998065188</v>
      </c>
      <c r="C57" s="7" t="n">
        <v>10.8993997573853</v>
      </c>
      <c r="D57" s="7" t="n">
        <v>12.6038999557495</v>
      </c>
      <c r="E57" s="7" t="n">
        <v>3.32705998420715</v>
      </c>
      <c r="F57" s="7" t="n">
        <v>0.587504982948303</v>
      </c>
      <c r="G57" s="11" t="n">
        <v>0.523928</v>
      </c>
      <c r="H57" s="11" t="n">
        <v>0.369798332452774</v>
      </c>
      <c r="I57" s="12" t="n">
        <v>1090.48999023438</v>
      </c>
      <c r="J57" s="12" t="n">
        <v>3608.73999023437</v>
      </c>
    </row>
    <row r="58" customFormat="false" ht="15" hidden="false" customHeight="false" outlineLevel="0" collapsed="false">
      <c r="A58" s="4" t="n">
        <v>2020</v>
      </c>
      <c r="B58" s="7" t="n">
        <v>0.00044646201422438</v>
      </c>
      <c r="C58" s="7" t="n">
        <v>10.3215999603272</v>
      </c>
      <c r="D58" s="7" t="n">
        <v>10.1300001144409</v>
      </c>
      <c r="E58" s="7" t="n">
        <v>3.15687990188599</v>
      </c>
      <c r="F58" s="7" t="n">
        <v>0.396800994873047</v>
      </c>
      <c r="G58" s="11" t="n">
        <v>0.532147</v>
      </c>
      <c r="H58" s="11" t="n">
        <v>0.358859688043594</v>
      </c>
      <c r="I58" s="12" t="n">
        <v>1083.71997070313</v>
      </c>
      <c r="J58" s="12" t="n">
        <v>3582.2099609375</v>
      </c>
    </row>
    <row r="59" customFormat="false" ht="15" hidden="false" customHeight="false" outlineLevel="0" collapsed="false">
      <c r="A59" s="4" t="n">
        <v>2021</v>
      </c>
      <c r="B59" s="7" t="n">
        <v>0.00044732799869962</v>
      </c>
      <c r="C59" s="7" t="n">
        <v>8.91504955291748</v>
      </c>
      <c r="D59" s="7" t="n">
        <v>6.7131199836731</v>
      </c>
      <c r="E59" s="7" t="n">
        <v>2.89987993240356</v>
      </c>
      <c r="F59" s="7" t="n">
        <v>0.230874001979828</v>
      </c>
      <c r="G59" s="11" t="n">
        <v>0.500743</v>
      </c>
      <c r="H59" s="11" t="n">
        <v>0.251508265733719</v>
      </c>
      <c r="I59" s="12" t="n">
        <v>1066.39001464844</v>
      </c>
      <c r="J59" s="12" t="n">
        <v>3537.330078125</v>
      </c>
    </row>
    <row r="60" customFormat="false" ht="15" hidden="false" customHeight="false" outlineLevel="0" collapsed="false">
      <c r="A60" s="4" t="n">
        <v>2022</v>
      </c>
      <c r="B60" s="7" t="n">
        <v>0.000447062979219481</v>
      </c>
      <c r="C60" s="7" t="n">
        <v>7.31337022781372</v>
      </c>
      <c r="D60" s="7" t="n">
        <v>5.53055000305176</v>
      </c>
      <c r="E60" s="7" t="n">
        <v>2.54011011123657</v>
      </c>
      <c r="F60" s="7" t="n">
        <v>0.290172010660172</v>
      </c>
      <c r="G60" s="11" t="n">
        <v>0.5</v>
      </c>
      <c r="H60" s="11" t="n">
        <v>0.192060917615891</v>
      </c>
      <c r="I60" s="12" t="n">
        <v>1044.81994628906</v>
      </c>
      <c r="J60" s="12" t="n">
        <v>3524.75</v>
      </c>
    </row>
    <row r="61" customFormat="false" ht="15" hidden="false" customHeight="false" outlineLevel="0" collapsed="false">
      <c r="A61" s="4" t="n">
        <v>2023</v>
      </c>
      <c r="B61" s="7" t="n">
        <v>0.000447808997705579</v>
      </c>
      <c r="C61" s="7" t="n">
        <v>9.04526996612549</v>
      </c>
      <c r="D61" s="7" t="n">
        <v>8.44067001342773</v>
      </c>
      <c r="E61" s="7" t="n">
        <v>3.17718005180359</v>
      </c>
      <c r="F61" s="7" t="n">
        <v>0.578068971633911</v>
      </c>
      <c r="G61" s="11" t="n">
        <v>0.475</v>
      </c>
      <c r="H61" s="11" t="n">
        <v>0.249580651521683</v>
      </c>
      <c r="I61" s="12" t="n">
        <v>1068.05004882813</v>
      </c>
      <c r="J61" s="12" t="n">
        <v>3568.96997070312</v>
      </c>
    </row>
    <row r="62" customFormat="false" ht="15" hidden="false" customHeight="false" outlineLevel="0" collapsed="false">
      <c r="A62" s="4" t="n">
        <v>2024</v>
      </c>
      <c r="B62" s="7" t="n">
        <v>0.000446474005002528</v>
      </c>
      <c r="C62" s="7" t="n">
        <v>8.67455005645752</v>
      </c>
      <c r="D62" s="7" t="n">
        <v>8.66888999938965</v>
      </c>
      <c r="E62" s="7" t="n">
        <v>3.12006998062134</v>
      </c>
      <c r="F62" s="7" t="n">
        <v>0.524573981761932</v>
      </c>
      <c r="G62" s="11" t="n">
        <v>0.45</v>
      </c>
      <c r="H62" s="11" t="n">
        <v>0.270701110363007</v>
      </c>
      <c r="I62" s="12" t="n">
        <v>1063.2900390625</v>
      </c>
      <c r="J62" s="12" t="n">
        <v>3571.98999023437</v>
      </c>
    </row>
    <row r="63" customFormat="false" ht="15" hidden="false" customHeight="false" outlineLevel="0" collapsed="false">
      <c r="A63" s="4" t="n">
        <v>2025</v>
      </c>
      <c r="B63" s="7" t="n">
        <v>0.000447753991466016</v>
      </c>
      <c r="C63" s="7" t="n">
        <v>8.59387016296387</v>
      </c>
      <c r="D63" s="7" t="n">
        <v>6.46852016448975</v>
      </c>
      <c r="E63" s="7" t="n">
        <v>2.99512004852295</v>
      </c>
      <c r="F63" s="7" t="n">
        <v>0.411664009094238</v>
      </c>
      <c r="G63" s="11" t="n">
        <v>0.43</v>
      </c>
      <c r="H63" s="11" t="n">
        <v>0.224121510982513</v>
      </c>
      <c r="I63" s="12" t="n">
        <v>1062.23999023438</v>
      </c>
      <c r="J63" s="12" t="n">
        <v>3540.31005859375</v>
      </c>
    </row>
    <row r="64" customFormat="false" ht="15" hidden="false" customHeight="false" outlineLevel="0" collapsed="false">
      <c r="A64" s="4" t="n">
        <v>2026</v>
      </c>
      <c r="B64" s="7" t="n">
        <v>0.000446734979050234</v>
      </c>
      <c r="C64" s="7" t="n">
        <v>8.74633026123047</v>
      </c>
      <c r="D64" s="7" t="n">
        <v>5.78207015991211</v>
      </c>
      <c r="E64" s="7" t="n">
        <v>3.00515007972717</v>
      </c>
      <c r="F64" s="7" t="n">
        <v>0.413832992315292</v>
      </c>
      <c r="G64" s="11"/>
      <c r="H64" s="11" t="n">
        <v>0.0126750469207764</v>
      </c>
      <c r="I64" s="12" t="n">
        <v>1064.21997070313</v>
      </c>
      <c r="J64" s="12" t="n">
        <v>3529.07006835937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402343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11" min="2" style="0" width="5"/>
  </cols>
  <sheetData>
    <row r="1" customFormat="false" ht="24.75" hidden="false" customHeight="true" outlineLevel="0" collapsed="false">
      <c r="A1" s="1" t="s">
        <v>0</v>
      </c>
      <c r="B1" s="2" t="s">
        <v>128</v>
      </c>
      <c r="C1" s="2" t="s">
        <v>129</v>
      </c>
      <c r="D1" s="2" t="s">
        <v>130</v>
      </c>
      <c r="E1" s="2" t="s">
        <v>131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3" t="s">
        <v>137</v>
      </c>
    </row>
    <row r="2" customFormat="false" ht="15" hidden="false" customHeight="false" outlineLevel="0" collapsed="false">
      <c r="A2" s="4" t="n">
        <v>1964</v>
      </c>
      <c r="B2" s="12"/>
      <c r="C2" s="97" t="n">
        <f aca="false">SUM(D2:F2)</f>
        <v>0.563538372516632</v>
      </c>
      <c r="D2" s="97"/>
      <c r="E2" s="97" t="n">
        <v>0.563538372516632</v>
      </c>
      <c r="F2" s="97"/>
      <c r="G2" s="97" t="n">
        <v>0.365874767303467</v>
      </c>
      <c r="H2" s="97" t="n">
        <v>0.0753516107797623</v>
      </c>
      <c r="I2" s="74" t="n">
        <f aca="false">J2 + K2</f>
        <v>0</v>
      </c>
      <c r="J2" s="74"/>
      <c r="K2" s="74"/>
    </row>
    <row r="3" customFormat="false" ht="15" hidden="false" customHeight="false" outlineLevel="0" collapsed="false">
      <c r="A3" s="4" t="n">
        <v>1965</v>
      </c>
      <c r="B3" s="12"/>
      <c r="C3" s="97" t="n">
        <f aca="false">SUM(D3:F3)</f>
        <v>0.535048007965088</v>
      </c>
      <c r="D3" s="97"/>
      <c r="E3" s="97" t="n">
        <v>0.535048007965088</v>
      </c>
      <c r="F3" s="97"/>
      <c r="G3" s="97" t="n">
        <v>0.357768416404724</v>
      </c>
      <c r="H3" s="97" t="n">
        <v>0.0880715325474739</v>
      </c>
      <c r="I3" s="74" t="n">
        <f aca="false">J3 + K3</f>
        <v>0</v>
      </c>
      <c r="J3" s="74"/>
      <c r="K3" s="74"/>
    </row>
    <row r="4" customFormat="false" ht="15" hidden="false" customHeight="false" outlineLevel="0" collapsed="false">
      <c r="A4" s="4" t="n">
        <v>1966</v>
      </c>
      <c r="B4" s="12"/>
      <c r="C4" s="97" t="n">
        <f aca="false">SUM(D4:F4)</f>
        <v>0.610730826854706</v>
      </c>
      <c r="D4" s="97"/>
      <c r="E4" s="97" t="n">
        <v>0.610730826854706</v>
      </c>
      <c r="F4" s="97"/>
      <c r="G4" s="97" t="n">
        <v>0.383468061685562</v>
      </c>
      <c r="H4" s="97" t="n">
        <v>0.0791935697197914</v>
      </c>
      <c r="I4" s="74" t="n">
        <f aca="false">J4 + K4</f>
        <v>0</v>
      </c>
      <c r="J4" s="74"/>
      <c r="K4" s="74"/>
    </row>
    <row r="5" customFormat="false" ht="15" hidden="false" customHeight="false" outlineLevel="0" collapsed="false">
      <c r="A5" s="4" t="n">
        <v>1967</v>
      </c>
      <c r="B5" s="12"/>
      <c r="C5" s="97" t="n">
        <f aca="false">SUM(D5:F5)</f>
        <v>0.62110036611557</v>
      </c>
      <c r="D5" s="97"/>
      <c r="E5" s="97" t="n">
        <v>0.62110036611557</v>
      </c>
      <c r="F5" s="97"/>
      <c r="G5" s="97" t="n">
        <v>0.383216202259064</v>
      </c>
      <c r="H5" s="97" t="n">
        <v>0.0791558846831322</v>
      </c>
      <c r="I5" s="74" t="n">
        <f aca="false">J5 + K5</f>
        <v>0</v>
      </c>
      <c r="J5" s="74"/>
      <c r="K5" s="74"/>
    </row>
    <row r="6" customFormat="false" ht="15" hidden="false" customHeight="false" outlineLevel="0" collapsed="false">
      <c r="A6" s="4" t="n">
        <v>1968</v>
      </c>
      <c r="B6" s="12"/>
      <c r="C6" s="97" t="n">
        <f aca="false">SUM(D6:F6)</f>
        <v>0.61108386516571</v>
      </c>
      <c r="D6" s="97"/>
      <c r="E6" s="97" t="n">
        <v>0.61108386516571</v>
      </c>
      <c r="F6" s="97"/>
      <c r="G6" s="97" t="n">
        <v>0.384071052074432</v>
      </c>
      <c r="H6" s="97" t="n">
        <v>0.0799730718135834</v>
      </c>
      <c r="I6" s="74" t="n">
        <f aca="false">J6 + K6</f>
        <v>0</v>
      </c>
      <c r="J6" s="74"/>
      <c r="K6" s="74"/>
    </row>
    <row r="7" customFormat="false" ht="15" hidden="false" customHeight="false" outlineLevel="0" collapsed="false">
      <c r="A7" s="4" t="n">
        <v>1969</v>
      </c>
      <c r="B7" s="12"/>
      <c r="C7" s="97" t="n">
        <f aca="false">SUM(D7:F7)</f>
        <v>0.592504799365997</v>
      </c>
      <c r="D7" s="97"/>
      <c r="E7" s="97" t="n">
        <v>0.592504799365997</v>
      </c>
      <c r="F7" s="97"/>
      <c r="G7" s="97" t="n">
        <v>0.375446975231171</v>
      </c>
      <c r="H7" s="97" t="n">
        <v>0.0884206146001816</v>
      </c>
      <c r="I7" s="74" t="n">
        <f aca="false">J7 + K7</f>
        <v>0</v>
      </c>
      <c r="J7" s="74"/>
      <c r="K7" s="74"/>
    </row>
    <row r="8" customFormat="false" ht="15" hidden="false" customHeight="false" outlineLevel="0" collapsed="false">
      <c r="A8" s="4" t="n">
        <v>1970</v>
      </c>
      <c r="B8" s="12"/>
      <c r="C8" s="97" t="n">
        <f aca="false">SUM(D8:F8)</f>
        <v>0.618962168693543</v>
      </c>
      <c r="D8" s="97"/>
      <c r="E8" s="97" t="n">
        <v>0.618962168693543</v>
      </c>
      <c r="F8" s="97"/>
      <c r="G8" s="97" t="n">
        <v>0.390485554933548</v>
      </c>
      <c r="H8" s="97" t="n">
        <v>0.0755539238452911</v>
      </c>
      <c r="I8" s="74" t="n">
        <f aca="false">J8 + K8</f>
        <v>0</v>
      </c>
      <c r="J8" s="74"/>
      <c r="K8" s="74"/>
    </row>
    <row r="9" customFormat="false" ht="15" hidden="false" customHeight="false" outlineLevel="0" collapsed="false">
      <c r="A9" s="4" t="n">
        <v>1971</v>
      </c>
      <c r="B9" s="12"/>
      <c r="C9" s="97" t="n">
        <f aca="false">SUM(D9:F9)</f>
        <v>0.671700358390808</v>
      </c>
      <c r="D9" s="97"/>
      <c r="E9" s="97" t="n">
        <v>0.671700358390808</v>
      </c>
      <c r="F9" s="97"/>
      <c r="G9" s="97" t="n">
        <v>0.422988504171371</v>
      </c>
      <c r="H9" s="97" t="n">
        <v>0.0795049667358398</v>
      </c>
      <c r="I9" s="74" t="n">
        <f aca="false">J9 + K9</f>
        <v>0</v>
      </c>
      <c r="J9" s="74"/>
      <c r="K9" s="74"/>
    </row>
    <row r="10" customFormat="false" ht="15" hidden="false" customHeight="false" outlineLevel="0" collapsed="false">
      <c r="A10" s="4" t="n">
        <v>1972</v>
      </c>
      <c r="B10" s="12"/>
      <c r="C10" s="97" t="n">
        <f aca="false">SUM(D10:F10)</f>
        <v>0.638725399971008</v>
      </c>
      <c r="D10" s="97"/>
      <c r="E10" s="97" t="n">
        <v>0.638725399971008</v>
      </c>
      <c r="F10" s="97"/>
      <c r="G10" s="97" t="n">
        <v>0.417956471443176</v>
      </c>
      <c r="H10" s="97" t="n">
        <v>0.090973325073719</v>
      </c>
      <c r="I10" s="74" t="n">
        <f aca="false">J10 + K10</f>
        <v>0</v>
      </c>
      <c r="J10" s="74"/>
      <c r="K10" s="74"/>
    </row>
    <row r="11" customFormat="false" ht="15" hidden="false" customHeight="false" outlineLevel="0" collapsed="false">
      <c r="A11" s="4" t="n">
        <v>1973</v>
      </c>
      <c r="B11" s="12"/>
      <c r="C11" s="97" t="n">
        <f aca="false">SUM(D11:F11)</f>
        <v>0.638816654682159</v>
      </c>
      <c r="D11" s="97"/>
      <c r="E11" s="97" t="n">
        <v>0.638816654682159</v>
      </c>
      <c r="F11" s="97"/>
      <c r="G11" s="97" t="n">
        <v>0.428629457950592</v>
      </c>
      <c r="H11" s="97" t="n">
        <v>0.0967967659235001</v>
      </c>
      <c r="I11" s="74" t="n">
        <f aca="false">J11 + K11</f>
        <v>0</v>
      </c>
      <c r="J11" s="74"/>
      <c r="K11" s="74"/>
    </row>
    <row r="12" customFormat="false" ht="15" hidden="false" customHeight="false" outlineLevel="0" collapsed="false">
      <c r="A12" s="4" t="n">
        <v>1974</v>
      </c>
      <c r="B12" s="12"/>
      <c r="C12" s="97" t="n">
        <f aca="false">SUM(D12:F12)</f>
        <v>0.682262301445007</v>
      </c>
      <c r="D12" s="97"/>
      <c r="E12" s="97" t="n">
        <v>0.682262301445007</v>
      </c>
      <c r="F12" s="97"/>
      <c r="G12" s="97" t="n">
        <v>0.43656724691391</v>
      </c>
      <c r="H12" s="97" t="n">
        <v>0.0913839042186737</v>
      </c>
      <c r="I12" s="74" t="n">
        <f aca="false">J12 + K12</f>
        <v>0</v>
      </c>
      <c r="J12" s="74"/>
      <c r="K12" s="74"/>
    </row>
    <row r="13" customFormat="false" ht="15" hidden="false" customHeight="false" outlineLevel="0" collapsed="false">
      <c r="A13" s="4" t="n">
        <v>1975</v>
      </c>
      <c r="B13" s="12"/>
      <c r="C13" s="97" t="n">
        <f aca="false">SUM(D13:F13)</f>
        <v>0.682206749916077</v>
      </c>
      <c r="D13" s="97"/>
      <c r="E13" s="97" t="n">
        <v>0.682206749916077</v>
      </c>
      <c r="F13" s="97"/>
      <c r="G13" s="97" t="n">
        <v>0.434498488903046</v>
      </c>
      <c r="H13" s="97" t="n">
        <v>0.0984569191932678</v>
      </c>
      <c r="I13" s="74" t="n">
        <f aca="false">J13 + K13</f>
        <v>0</v>
      </c>
      <c r="J13" s="74"/>
      <c r="K13" s="74"/>
    </row>
    <row r="14" customFormat="false" ht="15" hidden="false" customHeight="false" outlineLevel="0" collapsed="false">
      <c r="A14" s="4" t="n">
        <v>1976</v>
      </c>
      <c r="B14" s="12"/>
      <c r="C14" s="97" t="n">
        <f aca="false">SUM(D14:F14)</f>
        <v>0.638866186141968</v>
      </c>
      <c r="D14" s="97"/>
      <c r="E14" s="97" t="n">
        <v>0.638866186141968</v>
      </c>
      <c r="F14" s="97"/>
      <c r="G14" s="97" t="n">
        <v>0.435111403465271</v>
      </c>
      <c r="H14" s="97" t="n">
        <v>0.110091887414455</v>
      </c>
      <c r="I14" s="74" t="n">
        <f aca="false">J14 + K14</f>
        <v>0</v>
      </c>
      <c r="J14" s="74"/>
      <c r="K14" s="74"/>
    </row>
    <row r="15" customFormat="false" ht="15" hidden="false" customHeight="false" outlineLevel="0" collapsed="false">
      <c r="A15" s="4" t="n">
        <v>1977</v>
      </c>
      <c r="B15" s="12"/>
      <c r="C15" s="97" t="n">
        <f aca="false">SUM(D15:F15)</f>
        <v>0.615054726600647</v>
      </c>
      <c r="D15" s="97"/>
      <c r="E15" s="97" t="n">
        <v>0.615054726600647</v>
      </c>
      <c r="F15" s="97"/>
      <c r="G15" s="97" t="n">
        <v>0.412970066070557</v>
      </c>
      <c r="H15" s="97" t="n">
        <v>0.094125047326088</v>
      </c>
      <c r="I15" s="74" t="n">
        <f aca="false">J15 + K15</f>
        <v>0</v>
      </c>
      <c r="J15" s="74"/>
      <c r="K15" s="74"/>
    </row>
    <row r="16" customFormat="false" ht="15" hidden="false" customHeight="false" outlineLevel="0" collapsed="false">
      <c r="A16" s="4" t="n">
        <v>1978</v>
      </c>
      <c r="B16" s="12"/>
      <c r="C16" s="97" t="n">
        <f aca="false">SUM(D16:F16)</f>
        <v>0.603233397006989</v>
      </c>
      <c r="D16" s="97"/>
      <c r="E16" s="97" t="n">
        <v>0.603233397006989</v>
      </c>
      <c r="F16" s="97"/>
      <c r="G16" s="97" t="n">
        <v>0.393036276102066</v>
      </c>
      <c r="H16" s="97" t="n">
        <v>0.0920305177569389</v>
      </c>
      <c r="I16" s="74" t="n">
        <f aca="false">J16 + K16</f>
        <v>0</v>
      </c>
      <c r="J16" s="74"/>
      <c r="K16" s="74"/>
    </row>
    <row r="17" customFormat="false" ht="15" hidden="false" customHeight="false" outlineLevel="0" collapsed="false">
      <c r="A17" s="4" t="n">
        <v>1979</v>
      </c>
      <c r="B17" s="12"/>
      <c r="C17" s="97" t="n">
        <f aca="false">SUM(D17:F17)</f>
        <v>0.635248363018036</v>
      </c>
      <c r="D17" s="97"/>
      <c r="E17" s="97" t="n">
        <v>0.635248363018036</v>
      </c>
      <c r="F17" s="97"/>
      <c r="G17" s="97" t="n">
        <v>0.457639545202255</v>
      </c>
      <c r="H17" s="97" t="n">
        <v>0.0928000956773758</v>
      </c>
      <c r="I17" s="74" t="n">
        <f aca="false">J17 + K17</f>
        <v>0</v>
      </c>
      <c r="J17" s="74"/>
      <c r="K17" s="74"/>
    </row>
    <row r="18" customFormat="false" ht="15" hidden="false" customHeight="false" outlineLevel="0" collapsed="false">
      <c r="A18" s="4" t="n">
        <v>1980</v>
      </c>
      <c r="B18" s="12"/>
      <c r="C18" s="97" t="n">
        <f aca="false">SUM(D18:F18)</f>
        <v>0.641656935214996</v>
      </c>
      <c r="D18" s="97"/>
      <c r="E18" s="97" t="n">
        <v>0.641656935214996</v>
      </c>
      <c r="F18" s="97"/>
      <c r="G18" s="97" t="n">
        <v>0.45453342795372</v>
      </c>
      <c r="H18" s="97" t="n">
        <v>0.105089612305164</v>
      </c>
      <c r="I18" s="74" t="n">
        <f aca="false">J18 + K18</f>
        <v>0</v>
      </c>
      <c r="J18" s="74"/>
      <c r="K18" s="74"/>
    </row>
    <row r="19" customFormat="false" ht="15" hidden="false" customHeight="false" outlineLevel="0" collapsed="false">
      <c r="A19" s="4" t="n">
        <v>1981</v>
      </c>
      <c r="B19" s="12"/>
      <c r="C19" s="97" t="n">
        <f aca="false">SUM(D19:F19)</f>
        <v>0.591636061668396</v>
      </c>
      <c r="D19" s="97"/>
      <c r="E19" s="97" t="n">
        <v>0.591636061668396</v>
      </c>
      <c r="F19" s="97"/>
      <c r="G19" s="97" t="n">
        <v>0.433032751083374</v>
      </c>
      <c r="H19" s="97" t="n">
        <v>0.0928953066468239</v>
      </c>
      <c r="I19" s="74" t="n">
        <f aca="false">J19 + K19</f>
        <v>0</v>
      </c>
      <c r="J19" s="74"/>
      <c r="K19" s="74"/>
    </row>
    <row r="20" customFormat="false" ht="15" hidden="false" customHeight="false" outlineLevel="0" collapsed="false">
      <c r="A20" s="4" t="n">
        <v>1982</v>
      </c>
      <c r="B20" s="12"/>
      <c r="C20" s="97" t="n">
        <f aca="false">SUM(D20:F20)</f>
        <v>0.559980034828186</v>
      </c>
      <c r="D20" s="97"/>
      <c r="E20" s="97" t="n">
        <v>0.559980034828186</v>
      </c>
      <c r="F20" s="97"/>
      <c r="G20" s="97" t="n">
        <v>0.411756157875061</v>
      </c>
      <c r="H20" s="97" t="n">
        <v>0.0910903513431549</v>
      </c>
      <c r="I20" s="74" t="n">
        <f aca="false">J20 + K20</f>
        <v>0</v>
      </c>
      <c r="J20" s="74"/>
      <c r="K20" s="74"/>
    </row>
    <row r="21" customFormat="false" ht="15" hidden="false" customHeight="false" outlineLevel="0" collapsed="false">
      <c r="A21" s="4" t="n">
        <v>1983</v>
      </c>
      <c r="B21" s="12"/>
      <c r="C21" s="97" t="n">
        <f aca="false">SUM(D21:F21)</f>
        <v>0.612841248512268</v>
      </c>
      <c r="D21" s="97"/>
      <c r="E21" s="97" t="n">
        <v>0.612841248512268</v>
      </c>
      <c r="F21" s="97"/>
      <c r="G21" s="97" t="n">
        <v>0.477236092090607</v>
      </c>
      <c r="H21" s="97" t="n">
        <v>0.0933554619550705</v>
      </c>
      <c r="I21" s="74" t="n">
        <f aca="false">J21 + K21</f>
        <v>0</v>
      </c>
      <c r="J21" s="74"/>
      <c r="K21" s="74"/>
    </row>
    <row r="22" customFormat="false" ht="15" hidden="false" customHeight="false" outlineLevel="0" collapsed="false">
      <c r="A22" s="4" t="n">
        <v>1984</v>
      </c>
      <c r="B22" s="12"/>
      <c r="C22" s="97" t="n">
        <f aca="false">SUM(D22:F22)</f>
        <v>0.586986839771271</v>
      </c>
      <c r="D22" s="97"/>
      <c r="E22" s="97" t="n">
        <v>0.586986839771271</v>
      </c>
      <c r="F22" s="97"/>
      <c r="G22" s="97" t="n">
        <v>0.512250065803528</v>
      </c>
      <c r="H22" s="97" t="n">
        <v>0.0749707818031311</v>
      </c>
      <c r="I22" s="74" t="n">
        <f aca="false">J22 + K22</f>
        <v>0</v>
      </c>
      <c r="J22" s="74"/>
      <c r="K22" s="74"/>
    </row>
    <row r="23" customFormat="false" ht="15" hidden="false" customHeight="false" outlineLevel="0" collapsed="false">
      <c r="A23" s="4" t="n">
        <v>1985</v>
      </c>
      <c r="B23" s="12"/>
      <c r="C23" s="97" t="n">
        <f aca="false">SUM(D23:F23)</f>
        <v>0.50954270362854</v>
      </c>
      <c r="D23" s="97"/>
      <c r="E23" s="97" t="n">
        <v>0.50954270362854</v>
      </c>
      <c r="F23" s="97"/>
      <c r="G23" s="97" t="n">
        <v>0.489521652460098</v>
      </c>
      <c r="H23" s="97" t="n">
        <v>0.0641093626618385</v>
      </c>
      <c r="I23" s="74" t="n">
        <f aca="false">J23 + K23</f>
        <v>0</v>
      </c>
      <c r="J23" s="74"/>
      <c r="K23" s="74"/>
    </row>
    <row r="24" customFormat="false" ht="15" hidden="false" customHeight="false" outlineLevel="0" collapsed="false">
      <c r="A24" s="4" t="n">
        <v>1986</v>
      </c>
      <c r="B24" s="12"/>
      <c r="C24" s="97" t="n">
        <f aca="false">SUM(D24:F24)</f>
        <v>0.499014467000961</v>
      </c>
      <c r="D24" s="97"/>
      <c r="E24" s="97" t="n">
        <v>0.499014467000961</v>
      </c>
      <c r="F24" s="97"/>
      <c r="G24" s="97" t="n">
        <v>0.512337386608124</v>
      </c>
      <c r="H24" s="97" t="n">
        <v>0.0722752660512924</v>
      </c>
      <c r="I24" s="74" t="n">
        <f aca="false">J24 + K24</f>
        <v>0</v>
      </c>
      <c r="J24" s="74"/>
      <c r="K24" s="74"/>
    </row>
    <row r="25" customFormat="false" ht="15" hidden="false" customHeight="false" outlineLevel="0" collapsed="false">
      <c r="A25" s="4" t="n">
        <v>1987</v>
      </c>
      <c r="B25" s="12"/>
      <c r="C25" s="97" t="n">
        <f aca="false">SUM(D25:F25)</f>
        <v>0.519297361373901</v>
      </c>
      <c r="D25" s="97"/>
      <c r="E25" s="97" t="n">
        <v>0.519297361373901</v>
      </c>
      <c r="F25" s="97"/>
      <c r="G25" s="97" t="n">
        <v>0.497449517250061</v>
      </c>
      <c r="H25" s="97" t="n">
        <v>0.0588254258036614</v>
      </c>
      <c r="I25" s="74" t="n">
        <f aca="false">J25 + K25</f>
        <v>0</v>
      </c>
      <c r="J25" s="74"/>
      <c r="K25" s="74"/>
    </row>
    <row r="26" customFormat="false" ht="15" hidden="false" customHeight="false" outlineLevel="0" collapsed="false">
      <c r="A26" s="4" t="n">
        <v>1988</v>
      </c>
      <c r="B26" s="12"/>
      <c r="C26" s="97" t="n">
        <f aca="false">SUM(D26:F26)</f>
        <v>0.584085047245026</v>
      </c>
      <c r="D26" s="97"/>
      <c r="E26" s="97" t="n">
        <v>0.584085047245026</v>
      </c>
      <c r="F26" s="97"/>
      <c r="G26" s="97" t="n">
        <v>0.497280925512314</v>
      </c>
      <c r="H26" s="97" t="n">
        <v>0.0676280185580254</v>
      </c>
      <c r="I26" s="74" t="n">
        <f aca="false">J26 + K26</f>
        <v>0</v>
      </c>
      <c r="J26" s="74"/>
      <c r="K26" s="74"/>
    </row>
    <row r="27" customFormat="false" ht="15" hidden="false" customHeight="false" outlineLevel="0" collapsed="false">
      <c r="A27" s="4" t="n">
        <v>1989</v>
      </c>
      <c r="B27" s="12"/>
      <c r="C27" s="97" t="n">
        <f aca="false">SUM(D27:F27)</f>
        <v>0.616637587547302</v>
      </c>
      <c r="D27" s="97"/>
      <c r="E27" s="97" t="n">
        <v>0.616637587547302</v>
      </c>
      <c r="F27" s="97"/>
      <c r="G27" s="97" t="n">
        <v>0.446678936481476</v>
      </c>
      <c r="H27" s="97" t="n">
        <v>0.0656148046255112</v>
      </c>
      <c r="I27" s="74" t="n">
        <f aca="false">J27 + K27</f>
        <v>0</v>
      </c>
      <c r="J27" s="74"/>
      <c r="K27" s="74"/>
    </row>
    <row r="28" customFormat="false" ht="15" hidden="false" customHeight="false" outlineLevel="0" collapsed="false">
      <c r="A28" s="4" t="n">
        <v>1990</v>
      </c>
      <c r="B28" s="12"/>
      <c r="C28" s="97" t="n">
        <f aca="false">SUM(D28:F28)</f>
        <v>0.633193492889404</v>
      </c>
      <c r="D28" s="97"/>
      <c r="E28" s="97" t="n">
        <v>0.633193492889404</v>
      </c>
      <c r="F28" s="97"/>
      <c r="G28" s="97" t="n">
        <v>0.430353105068207</v>
      </c>
      <c r="H28" s="97" t="n">
        <v>0.0608049184083939</v>
      </c>
      <c r="I28" s="74" t="n">
        <f aca="false">J28 + K28</f>
        <v>0</v>
      </c>
      <c r="J28" s="74"/>
      <c r="K28" s="74"/>
    </row>
    <row r="29" customFormat="false" ht="15" hidden="false" customHeight="false" outlineLevel="0" collapsed="false">
      <c r="A29" s="4" t="n">
        <v>1991</v>
      </c>
      <c r="B29" s="12"/>
      <c r="C29" s="97" t="n">
        <f aca="false">SUM(D29:F29)</f>
        <v>0.604046583175659</v>
      </c>
      <c r="D29" s="97"/>
      <c r="E29" s="97" t="n">
        <v>0.604046583175659</v>
      </c>
      <c r="F29" s="97"/>
      <c r="G29" s="97" t="n">
        <v>0.41878953576088</v>
      </c>
      <c r="H29" s="97" t="n">
        <v>0.0620287135243416</v>
      </c>
      <c r="I29" s="74" t="n">
        <f aca="false">J29 + K29</f>
        <v>0</v>
      </c>
      <c r="J29" s="74"/>
      <c r="K29" s="74"/>
    </row>
    <row r="30" customFormat="false" ht="15" hidden="false" customHeight="false" outlineLevel="0" collapsed="false">
      <c r="A30" s="4" t="n">
        <v>1992</v>
      </c>
      <c r="B30" s="12"/>
      <c r="C30" s="97" t="n">
        <f aca="false">SUM(D30:F30)</f>
        <v>0.556201577186585</v>
      </c>
      <c r="D30" s="97"/>
      <c r="E30" s="97" t="n">
        <v>0.556201577186585</v>
      </c>
      <c r="F30" s="97"/>
      <c r="G30" s="97" t="n">
        <v>0.417732357978821</v>
      </c>
      <c r="H30" s="97" t="n">
        <v>0.0583593137562275</v>
      </c>
      <c r="I30" s="74" t="n">
        <f aca="false">J30 + K30</f>
        <v>0</v>
      </c>
      <c r="J30" s="74"/>
      <c r="K30" s="74"/>
    </row>
    <row r="31" customFormat="false" ht="15" hidden="false" customHeight="false" outlineLevel="0" collapsed="false">
      <c r="A31" s="4" t="n">
        <v>1993</v>
      </c>
      <c r="B31" s="12"/>
      <c r="C31" s="97" t="n">
        <f aca="false">SUM(D31:F31)</f>
        <v>0.613031625747681</v>
      </c>
      <c r="D31" s="97"/>
      <c r="E31" s="97" t="n">
        <v>0.613031625747681</v>
      </c>
      <c r="F31" s="97"/>
      <c r="G31" s="97" t="n">
        <v>0.491128236055374</v>
      </c>
      <c r="H31" s="97" t="n">
        <v>0.0664518252015114</v>
      </c>
      <c r="I31" s="74" t="n">
        <f aca="false">J31 + K31</f>
        <v>0</v>
      </c>
      <c r="J31" s="74"/>
      <c r="K31" s="74"/>
    </row>
    <row r="32" customFormat="false" ht="15" hidden="false" customHeight="false" outlineLevel="0" collapsed="false">
      <c r="A32" s="4" t="n">
        <v>1994</v>
      </c>
      <c r="B32" s="12"/>
      <c r="C32" s="97" t="n">
        <f aca="false">SUM(D32:F32)</f>
        <v>0.654105126857758</v>
      </c>
      <c r="D32" s="97"/>
      <c r="E32" s="97" t="n">
        <v>0.654105126857758</v>
      </c>
      <c r="F32" s="97"/>
      <c r="G32" s="97" t="n">
        <v>0.464772045612335</v>
      </c>
      <c r="H32" s="97" t="n">
        <v>0.0665867030620575</v>
      </c>
      <c r="I32" s="74" t="n">
        <f aca="false">J32 + K32</f>
        <v>0</v>
      </c>
      <c r="J32" s="74"/>
      <c r="K32" s="74"/>
    </row>
    <row r="33" customFormat="false" ht="15" hidden="false" customHeight="false" outlineLevel="0" collapsed="false">
      <c r="A33" s="4" t="n">
        <v>1995</v>
      </c>
      <c r="B33" s="12"/>
      <c r="C33" s="97" t="n">
        <f aca="false">SUM(D33:F33)</f>
        <v>0.612135112285614</v>
      </c>
      <c r="D33" s="97"/>
      <c r="E33" s="97" t="n">
        <v>0.612135112285614</v>
      </c>
      <c r="F33" s="97"/>
      <c r="G33" s="97" t="n">
        <v>0.46260216832161</v>
      </c>
      <c r="H33" s="97" t="n">
        <v>0.0612571500241756</v>
      </c>
      <c r="I33" s="74" t="n">
        <f aca="false">J33 + K33</f>
        <v>0</v>
      </c>
      <c r="J33" s="74"/>
      <c r="K33" s="74"/>
    </row>
    <row r="34" customFormat="false" ht="15" hidden="false" customHeight="false" outlineLevel="0" collapsed="false">
      <c r="A34" s="4" t="n">
        <v>1996</v>
      </c>
      <c r="B34" s="12"/>
      <c r="C34" s="97" t="n">
        <f aca="false">SUM(D34:F34)</f>
        <v>0.620203793048859</v>
      </c>
      <c r="D34" s="97"/>
      <c r="E34" s="97" t="n">
        <v>0.620203793048859</v>
      </c>
      <c r="F34" s="97"/>
      <c r="G34" s="97" t="n">
        <v>0.446089833974838</v>
      </c>
      <c r="H34" s="97" t="n">
        <v>0.0589265823364258</v>
      </c>
      <c r="I34" s="74" t="n">
        <f aca="false">J34 + K34</f>
        <v>0</v>
      </c>
      <c r="J34" s="74"/>
      <c r="K34" s="74"/>
    </row>
    <row r="35" customFormat="false" ht="15" hidden="false" customHeight="false" outlineLevel="0" collapsed="false">
      <c r="A35" s="4" t="n">
        <v>1997</v>
      </c>
      <c r="B35" s="12"/>
      <c r="C35" s="97" t="n">
        <f aca="false">SUM(D35:F35)</f>
        <v>0.646423161029816</v>
      </c>
      <c r="D35" s="97"/>
      <c r="E35" s="97" t="n">
        <v>0.646423161029816</v>
      </c>
      <c r="F35" s="97"/>
      <c r="G35" s="97" t="n">
        <v>0.482599377632141</v>
      </c>
      <c r="H35" s="97" t="n">
        <v>0.0502013489603996</v>
      </c>
      <c r="I35" s="74" t="n">
        <f aca="false">J35 + K35</f>
        <v>0</v>
      </c>
      <c r="J35" s="74"/>
      <c r="K35" s="74"/>
    </row>
    <row r="36" customFormat="false" ht="15" hidden="false" customHeight="false" outlineLevel="0" collapsed="false">
      <c r="A36" s="4" t="n">
        <v>1998</v>
      </c>
      <c r="B36" s="12"/>
      <c r="C36" s="97" t="n">
        <f aca="false">SUM(D36:F36)</f>
        <v>0.627939283847809</v>
      </c>
      <c r="D36" s="97"/>
      <c r="E36" s="97" t="n">
        <v>0.627939283847809</v>
      </c>
      <c r="F36" s="97"/>
      <c r="G36" s="97" t="n">
        <v>0.489394724369049</v>
      </c>
      <c r="H36" s="97" t="n">
        <v>0.0523335672914982</v>
      </c>
      <c r="I36" s="74" t="n">
        <f aca="false">J36 + K36</f>
        <v>0</v>
      </c>
      <c r="J36" s="74"/>
      <c r="K36" s="74"/>
    </row>
    <row r="37" customFormat="false" ht="15" hidden="false" customHeight="false" outlineLevel="0" collapsed="false">
      <c r="A37" s="4" t="n">
        <v>1999</v>
      </c>
      <c r="B37" s="12"/>
      <c r="C37" s="97" t="n">
        <f aca="false">SUM(D37:F37)</f>
        <v>0.617155253887177</v>
      </c>
      <c r="D37" s="97"/>
      <c r="E37" s="97" t="n">
        <v>0.617155253887177</v>
      </c>
      <c r="F37" s="97"/>
      <c r="G37" s="97" t="n">
        <v>0.488996028900147</v>
      </c>
      <c r="H37" s="97" t="n">
        <v>0.0526509173214436</v>
      </c>
      <c r="I37" s="74" t="n">
        <f aca="false">J37 + K37</f>
        <v>0</v>
      </c>
      <c r="J37" s="74"/>
      <c r="K37" s="74"/>
    </row>
    <row r="38" customFormat="false" ht="15" hidden="false" customHeight="false" outlineLevel="0" collapsed="false">
      <c r="A38" s="4" t="n">
        <v>2000</v>
      </c>
      <c r="B38" s="12"/>
      <c r="C38" s="97" t="n">
        <f aca="false">SUM(D38:F38)</f>
        <v>0.634488701820374</v>
      </c>
      <c r="D38" s="97"/>
      <c r="E38" s="97" t="n">
        <v>0.634488701820374</v>
      </c>
      <c r="F38" s="97"/>
      <c r="G38" s="97" t="n">
        <v>0.460210084915161</v>
      </c>
      <c r="H38" s="97" t="n">
        <v>0.0513874553143978</v>
      </c>
      <c r="I38" s="74" t="n">
        <f aca="false">J38 + K38</f>
        <v>0</v>
      </c>
      <c r="J38" s="74"/>
      <c r="K38" s="74"/>
    </row>
    <row r="39" customFormat="false" ht="15" hidden="false" customHeight="false" outlineLevel="0" collapsed="false">
      <c r="A39" s="4" t="n">
        <v>2001</v>
      </c>
      <c r="B39" s="12"/>
      <c r="C39" s="97" t="n">
        <f aca="false">SUM(D39:F39)</f>
        <v>0.649196088314056</v>
      </c>
      <c r="D39" s="97"/>
      <c r="E39" s="97" t="n">
        <v>0.649196088314056</v>
      </c>
      <c r="F39" s="97"/>
      <c r="G39" s="97" t="n">
        <v>0.458413064479828</v>
      </c>
      <c r="H39" s="97" t="n">
        <v>0.0497376210987568</v>
      </c>
      <c r="I39" s="74" t="n">
        <f aca="false">J39 + K39</f>
        <v>0</v>
      </c>
      <c r="J39" s="74"/>
      <c r="K39" s="74"/>
    </row>
    <row r="40" customFormat="false" ht="15" hidden="false" customHeight="false" outlineLevel="0" collapsed="false">
      <c r="A40" s="4" t="n">
        <v>2002</v>
      </c>
      <c r="B40" s="12"/>
      <c r="C40" s="97" t="n">
        <f aca="false">SUM(D40:F40)</f>
        <v>0.645970940589905</v>
      </c>
      <c r="D40" s="97"/>
      <c r="E40" s="97" t="n">
        <v>0.645970940589905</v>
      </c>
      <c r="F40" s="97"/>
      <c r="G40" s="97" t="n">
        <v>0.433671414852142</v>
      </c>
      <c r="H40" s="97" t="n">
        <v>0.0484424382448196</v>
      </c>
      <c r="I40" s="74" t="n">
        <f aca="false">J40 + K40</f>
        <v>0</v>
      </c>
      <c r="J40" s="74"/>
      <c r="K40" s="74"/>
    </row>
    <row r="41" customFormat="false" ht="15" hidden="false" customHeight="false" outlineLevel="0" collapsed="false">
      <c r="A41" s="4" t="n">
        <v>2003</v>
      </c>
      <c r="B41" s="12"/>
      <c r="C41" s="97" t="n">
        <f aca="false">SUM(D41:F41)</f>
        <v>0.604246854782105</v>
      </c>
      <c r="D41" s="97"/>
      <c r="E41" s="97" t="n">
        <v>0.604246854782105</v>
      </c>
      <c r="F41" s="97"/>
      <c r="G41" s="97" t="n">
        <v>0.408667951822281</v>
      </c>
      <c r="H41" s="97" t="n">
        <v>0.0448168441653252</v>
      </c>
      <c r="I41" s="74" t="n">
        <f aca="false">J41 + K41</f>
        <v>0</v>
      </c>
      <c r="J41" s="74"/>
      <c r="K41" s="74"/>
    </row>
    <row r="42" customFormat="false" ht="15" hidden="false" customHeight="false" outlineLevel="0" collapsed="false">
      <c r="A42" s="4" t="n">
        <v>2004</v>
      </c>
      <c r="B42" s="12"/>
      <c r="C42" s="97" t="n">
        <f aca="false">SUM(D42:F42)</f>
        <v>0.589061558246613</v>
      </c>
      <c r="D42" s="97"/>
      <c r="E42" s="97" t="n">
        <v>0.589061558246613</v>
      </c>
      <c r="F42" s="97"/>
      <c r="G42" s="97" t="n">
        <v>0.436579167842865</v>
      </c>
      <c r="H42" s="97" t="n">
        <v>0.045317679643631</v>
      </c>
      <c r="I42" s="74" t="n">
        <f aca="false">J42 + K42</f>
        <v>0</v>
      </c>
      <c r="J42" s="74"/>
      <c r="K42" s="74"/>
    </row>
    <row r="43" customFormat="false" ht="15" hidden="false" customHeight="false" outlineLevel="0" collapsed="false">
      <c r="A43" s="4" t="n">
        <v>2005</v>
      </c>
      <c r="B43" s="12"/>
      <c r="C43" s="97" t="n">
        <f aca="false">SUM(D43:F43)</f>
        <v>0.617889106273651</v>
      </c>
      <c r="D43" s="97"/>
      <c r="E43" s="97" t="n">
        <v>0.617889106273651</v>
      </c>
      <c r="F43" s="97"/>
      <c r="G43" s="97" t="n">
        <v>0.451409459114075</v>
      </c>
      <c r="H43" s="97" t="n">
        <v>0.0445665307343006</v>
      </c>
      <c r="I43" s="74" t="n">
        <f aca="false">J43 + K43</f>
        <v>0</v>
      </c>
      <c r="J43" s="74"/>
      <c r="K43" s="74"/>
    </row>
    <row r="44" customFormat="false" ht="15" hidden="false" customHeight="false" outlineLevel="0" collapsed="false">
      <c r="A44" s="4" t="n">
        <v>2006</v>
      </c>
      <c r="B44" s="12"/>
      <c r="C44" s="97" t="n">
        <f aca="false">SUM(D44:F44)</f>
        <v>0.613210141658783</v>
      </c>
      <c r="D44" s="97"/>
      <c r="E44" s="97" t="n">
        <v>0.613210141658783</v>
      </c>
      <c r="F44" s="97"/>
      <c r="G44" s="97" t="n">
        <v>0.422490656375885</v>
      </c>
      <c r="H44" s="97" t="n">
        <v>0.0418999753892422</v>
      </c>
      <c r="I44" s="74" t="n">
        <f aca="false">J44 + K44</f>
        <v>0</v>
      </c>
      <c r="J44" s="74"/>
      <c r="K44" s="74"/>
    </row>
    <row r="45" customFormat="false" ht="15" hidden="false" customHeight="false" outlineLevel="0" collapsed="false">
      <c r="A45" s="4" t="n">
        <v>2007</v>
      </c>
      <c r="B45" s="12"/>
      <c r="C45" s="97" t="n">
        <f aca="false">SUM(D45:F45)</f>
        <v>0.608192026615143</v>
      </c>
      <c r="D45" s="97"/>
      <c r="E45" s="97" t="n">
        <v>0.608192026615143</v>
      </c>
      <c r="F45" s="97"/>
      <c r="G45" s="97" t="n">
        <v>0.415022939443588</v>
      </c>
      <c r="H45" s="97" t="n">
        <v>0.0464754179120064</v>
      </c>
      <c r="I45" s="74" t="n">
        <f aca="false">J45 + K45</f>
        <v>0</v>
      </c>
      <c r="J45" s="74"/>
      <c r="K45" s="74"/>
    </row>
    <row r="46" customFormat="false" ht="15" hidden="false" customHeight="false" outlineLevel="0" collapsed="false">
      <c r="A46" s="4" t="n">
        <v>2008</v>
      </c>
      <c r="B46" s="12"/>
      <c r="C46" s="97" t="n">
        <f aca="false">SUM(D46:F46)</f>
        <v>0.58329164981842</v>
      </c>
      <c r="D46" s="97"/>
      <c r="E46" s="97" t="n">
        <v>0.58329164981842</v>
      </c>
      <c r="F46" s="97"/>
      <c r="G46" s="97" t="n">
        <v>0.401890426874161</v>
      </c>
      <c r="H46" s="97" t="n">
        <v>0.0493296086788178</v>
      </c>
      <c r="I46" s="74" t="n">
        <f aca="false">J46 + K46</f>
        <v>0</v>
      </c>
      <c r="J46" s="74"/>
      <c r="K46" s="74"/>
    </row>
    <row r="47" customFormat="false" ht="15" hidden="false" customHeight="false" outlineLevel="0" collapsed="false">
      <c r="A47" s="4" t="n">
        <v>2009</v>
      </c>
      <c r="B47" s="12"/>
      <c r="C47" s="97" t="n">
        <f aca="false">SUM(D47:F47)</f>
        <v>0.52343875169754</v>
      </c>
      <c r="D47" s="97"/>
      <c r="E47" s="97" t="n">
        <v>0.52343875169754</v>
      </c>
      <c r="F47" s="97"/>
      <c r="G47" s="97" t="n">
        <v>0.37808695435524</v>
      </c>
      <c r="H47" s="97" t="n">
        <v>0.0361834540963173</v>
      </c>
      <c r="I47" s="74" t="n">
        <f aca="false">J47 + K47</f>
        <v>0</v>
      </c>
      <c r="J47" s="74"/>
      <c r="K47" s="74"/>
    </row>
    <row r="48" customFormat="false" ht="15" hidden="false" customHeight="false" outlineLevel="0" collapsed="false">
      <c r="A48" s="4" t="n">
        <v>2010</v>
      </c>
      <c r="B48" s="12"/>
      <c r="C48" s="97" t="n">
        <f aca="false">SUM(D48:F48)</f>
        <v>0.58728438615799</v>
      </c>
      <c r="D48" s="97"/>
      <c r="E48" s="97" t="n">
        <v>0.58728438615799</v>
      </c>
      <c r="F48" s="97"/>
      <c r="G48" s="97" t="n">
        <v>0.420544862747192</v>
      </c>
      <c r="H48" s="97" t="n">
        <v>0.0305682700127363</v>
      </c>
      <c r="I48" s="74" t="n">
        <f aca="false">J48 + K48</f>
        <v>0</v>
      </c>
      <c r="J48" s="74"/>
      <c r="K48" s="74"/>
    </row>
    <row r="49" customFormat="false" ht="15" hidden="false" customHeight="false" outlineLevel="0" collapsed="false">
      <c r="A49" s="4" t="n">
        <v>2011</v>
      </c>
      <c r="B49" s="12"/>
      <c r="C49" s="97" t="n">
        <f aca="false">SUM(D49:F49)</f>
        <v>0.611964583396912</v>
      </c>
      <c r="D49" s="97"/>
      <c r="E49" s="97" t="n">
        <v>0.611964583396912</v>
      </c>
      <c r="F49" s="97"/>
      <c r="G49" s="97" t="n">
        <v>0.394970148801804</v>
      </c>
      <c r="H49" s="97" t="n">
        <v>0.0325741432607174</v>
      </c>
      <c r="I49" s="74" t="n">
        <f aca="false">J49 + K49</f>
        <v>0</v>
      </c>
      <c r="J49" s="74"/>
      <c r="K49" s="74"/>
    </row>
    <row r="50" customFormat="false" ht="15" hidden="false" customHeight="false" outlineLevel="0" collapsed="false">
      <c r="A50" s="4" t="n">
        <v>2012</v>
      </c>
      <c r="B50" s="12"/>
      <c r="C50" s="97" t="n">
        <f aca="false">SUM(D50:F50)</f>
        <v>0.666735768318176</v>
      </c>
      <c r="D50" s="97"/>
      <c r="E50" s="97" t="n">
        <v>0.666735768318176</v>
      </c>
      <c r="F50" s="97"/>
      <c r="G50" s="97" t="n">
        <v>0.42266321182251</v>
      </c>
      <c r="H50" s="97" t="n">
        <v>0.033295713365078</v>
      </c>
      <c r="I50" s="74" t="n">
        <f aca="false">J50 + K50</f>
        <v>0</v>
      </c>
      <c r="J50" s="74"/>
      <c r="K50" s="74"/>
    </row>
    <row r="51" customFormat="false" ht="15" hidden="false" customHeight="false" outlineLevel="0" collapsed="false">
      <c r="A51" s="4" t="n">
        <v>2013</v>
      </c>
      <c r="B51" s="12"/>
      <c r="C51" s="97" t="n">
        <f aca="false">SUM(D51:F51)</f>
        <v>0.569403529167175</v>
      </c>
      <c r="D51" s="97"/>
      <c r="E51" s="97" t="n">
        <v>0.569403529167175</v>
      </c>
      <c r="F51" s="97"/>
      <c r="G51" s="97" t="n">
        <v>0.402098715305328</v>
      </c>
      <c r="H51" s="97" t="n">
        <v>0.0343876294791698</v>
      </c>
      <c r="I51" s="74" t="n">
        <f aca="false">J51 + K51</f>
        <v>0</v>
      </c>
      <c r="J51" s="74"/>
      <c r="K51" s="74"/>
    </row>
    <row r="52" customFormat="false" ht="15" hidden="false" customHeight="false" outlineLevel="0" collapsed="false">
      <c r="A52" s="4" t="n">
        <v>2014</v>
      </c>
      <c r="B52" s="12"/>
      <c r="C52" s="97" t="n">
        <f aca="false">SUM(D52:F52)</f>
        <v>0.547756016254425</v>
      </c>
      <c r="D52" s="97"/>
      <c r="E52" s="97" t="n">
        <v>0.547756016254425</v>
      </c>
      <c r="F52" s="97"/>
      <c r="G52" s="97" t="n">
        <v>0.384011536836624</v>
      </c>
      <c r="H52" s="97" t="n">
        <v>0.0383636690676212</v>
      </c>
      <c r="I52" s="74" t="n">
        <f aca="false">J52 + K52</f>
        <v>0</v>
      </c>
      <c r="J52" s="74"/>
      <c r="K52" s="74"/>
    </row>
    <row r="53" customFormat="false" ht="15" hidden="false" customHeight="false" outlineLevel="0" collapsed="false">
      <c r="A53" s="4" t="n">
        <v>2015</v>
      </c>
      <c r="B53" s="12"/>
      <c r="C53" s="97" t="n">
        <f aca="false">SUM(D53:F53)</f>
        <v>0.554374814033508</v>
      </c>
      <c r="D53" s="97"/>
      <c r="E53" s="97" t="n">
        <v>0.554374814033508</v>
      </c>
      <c r="F53" s="97"/>
      <c r="G53" s="97" t="n">
        <v>0.406513869762421</v>
      </c>
      <c r="H53" s="97" t="n">
        <v>0.0426261089742184</v>
      </c>
      <c r="I53" s="74" t="n">
        <f aca="false">J53 + K53</f>
        <v>0</v>
      </c>
      <c r="J53" s="74"/>
      <c r="K53" s="74"/>
    </row>
    <row r="54" customFormat="false" ht="15" hidden="false" customHeight="false" outlineLevel="0" collapsed="false">
      <c r="A54" s="4" t="n">
        <v>2016</v>
      </c>
      <c r="B54" s="12"/>
      <c r="C54" s="97" t="n">
        <f aca="false">SUM(D54:F54)</f>
        <v>0.549551069736481</v>
      </c>
      <c r="D54" s="97"/>
      <c r="E54" s="97" t="n">
        <v>0.549551069736481</v>
      </c>
      <c r="F54" s="97"/>
      <c r="G54" s="97" t="n">
        <v>0.422058254480362</v>
      </c>
      <c r="H54" s="97" t="n">
        <v>0.0461328625679016</v>
      </c>
      <c r="I54" s="74" t="n">
        <f aca="false">J54 + K54</f>
        <v>0</v>
      </c>
      <c r="J54" s="74"/>
      <c r="K54" s="74"/>
    </row>
    <row r="55" customFormat="false" ht="15" hidden="false" customHeight="false" outlineLevel="0" collapsed="false">
      <c r="A55" s="4" t="n">
        <v>2017</v>
      </c>
      <c r="B55" s="12"/>
      <c r="C55" s="97" t="n">
        <f aca="false">SUM(D55:F55)</f>
        <v>0.534395456314087</v>
      </c>
      <c r="D55" s="97"/>
      <c r="E55" s="97" t="n">
        <v>0.534395456314087</v>
      </c>
      <c r="F55" s="97"/>
      <c r="G55" s="97" t="n">
        <v>0.398340076208115</v>
      </c>
      <c r="H55" s="97" t="n">
        <v>0.0452282279729843</v>
      </c>
      <c r="I55" s="74" t="n">
        <f aca="false">J55 + K55</f>
        <v>0</v>
      </c>
      <c r="J55" s="74"/>
      <c r="K55" s="74"/>
    </row>
    <row r="56" customFormat="false" ht="15" hidden="false" customHeight="false" outlineLevel="0" collapsed="false">
      <c r="A56" s="4" t="n">
        <v>2018</v>
      </c>
      <c r="B56" s="12"/>
      <c r="C56" s="97" t="n">
        <f aca="false">SUM(D56:F56)</f>
        <v>0.569528460502625</v>
      </c>
      <c r="D56" s="97"/>
      <c r="E56" s="97" t="n">
        <v>0.569528460502625</v>
      </c>
      <c r="F56" s="97"/>
      <c r="G56" s="97" t="n">
        <v>0.32850643992424</v>
      </c>
      <c r="H56" s="97" t="n">
        <v>0.0449707917869091</v>
      </c>
      <c r="I56" s="74" t="n">
        <f aca="false">J56 + K56</f>
        <v>0</v>
      </c>
      <c r="J56" s="74"/>
      <c r="K56" s="74"/>
    </row>
    <row r="57" customFormat="false" ht="15" hidden="false" customHeight="false" outlineLevel="0" collapsed="false">
      <c r="A57" s="4" t="n">
        <v>2019</v>
      </c>
      <c r="B57" s="12"/>
      <c r="C57" s="97" t="n">
        <f aca="false">SUM(D57:F57)</f>
        <v>0.555311024188995</v>
      </c>
      <c r="D57" s="97"/>
      <c r="E57" s="97" t="n">
        <v>0.555311024188995</v>
      </c>
      <c r="F57" s="97"/>
      <c r="G57" s="97" t="n">
        <v>0.318886667490005</v>
      </c>
      <c r="H57" s="97" t="n">
        <v>0.0520374327898026</v>
      </c>
      <c r="I57" s="74" t="n">
        <f aca="false">J57 + K57</f>
        <v>0</v>
      </c>
      <c r="J57" s="74"/>
      <c r="K57" s="74"/>
    </row>
    <row r="58" customFormat="false" ht="15" hidden="false" customHeight="false" outlineLevel="0" collapsed="false">
      <c r="A58" s="4" t="n">
        <v>2020</v>
      </c>
      <c r="B58" s="12"/>
      <c r="C58" s="97" t="n">
        <f aca="false">SUM(D58:F58)</f>
        <v>0.553569495677948</v>
      </c>
      <c r="D58" s="97"/>
      <c r="E58" s="97" t="n">
        <v>0.553569495677948</v>
      </c>
      <c r="F58" s="97"/>
      <c r="G58" s="97" t="n">
        <v>0.327691227197647</v>
      </c>
      <c r="H58" s="97" t="n">
        <v>0.0508745424449444</v>
      </c>
      <c r="I58" s="74" t="n">
        <f aca="false">J58 + K58</f>
        <v>0</v>
      </c>
      <c r="J58" s="74"/>
      <c r="K58" s="74"/>
    </row>
    <row r="59" customFormat="false" ht="15" hidden="false" customHeight="false" outlineLevel="0" collapsed="false">
      <c r="A59" s="4" t="n">
        <v>2021</v>
      </c>
      <c r="B59" s="12"/>
      <c r="C59" s="97" t="n">
        <f aca="false">SUM(D59:F59)</f>
        <v>0.58116739988327</v>
      </c>
      <c r="D59" s="97"/>
      <c r="E59" s="97" t="n">
        <v>0.58116739988327</v>
      </c>
      <c r="F59" s="97"/>
      <c r="G59" s="97" t="n">
        <v>0.337554961442947</v>
      </c>
      <c r="H59" s="97" t="n">
        <v>0.0465476103127003</v>
      </c>
      <c r="I59" s="74" t="n">
        <f aca="false">J59 + K59</f>
        <v>0</v>
      </c>
      <c r="J59" s="74"/>
      <c r="K59" s="74"/>
    </row>
    <row r="60" customFormat="false" ht="15" hidden="false" customHeight="false" outlineLevel="0" collapsed="false">
      <c r="A60" s="4" t="n">
        <v>2022</v>
      </c>
      <c r="B60" s="12"/>
      <c r="C60" s="97" t="n">
        <f aca="false">SUM(D60:F60)</f>
        <v>0.569808125495911</v>
      </c>
      <c r="D60" s="97"/>
      <c r="E60" s="97" t="n">
        <v>0.569808125495911</v>
      </c>
      <c r="F60" s="97"/>
      <c r="G60" s="97" t="n">
        <v>0.328567892313003</v>
      </c>
      <c r="H60" s="97" t="n">
        <v>0.0435773953795433</v>
      </c>
      <c r="I60" s="74" t="n">
        <f aca="false">J60 + K60</f>
        <v>0</v>
      </c>
      <c r="J60" s="74"/>
      <c r="K60" s="74"/>
    </row>
    <row r="61" customFormat="false" ht="15" hidden="false" customHeight="false" outlineLevel="0" collapsed="false">
      <c r="A61" s="4" t="n">
        <v>2023</v>
      </c>
      <c r="B61" s="12"/>
      <c r="C61" s="97" t="n">
        <f aca="false">SUM(D61:F61)</f>
        <v>0.523280143737793</v>
      </c>
      <c r="D61" s="97"/>
      <c r="E61" s="97" t="n">
        <v>0.523280143737793</v>
      </c>
      <c r="F61" s="97"/>
      <c r="G61" s="97" t="n">
        <v>0.300210416316986</v>
      </c>
      <c r="H61" s="97" t="n">
        <v>0.0458819903433323</v>
      </c>
      <c r="I61" s="74" t="n">
        <f aca="false">J61 + K61</f>
        <v>0</v>
      </c>
      <c r="J61" s="74"/>
      <c r="K61" s="74"/>
    </row>
    <row r="62" customFormat="false" ht="15" hidden="false" customHeight="false" outlineLevel="0" collapsed="false">
      <c r="A62" s="4" t="n">
        <v>2024</v>
      </c>
      <c r="B62" s="12"/>
      <c r="C62" s="97" t="n">
        <f aca="false">SUM(D62:F62)</f>
        <v>0.485913753509522</v>
      </c>
      <c r="D62" s="97"/>
      <c r="E62" s="97" t="n">
        <v>0.485913753509522</v>
      </c>
      <c r="F62" s="97"/>
      <c r="G62" s="97" t="n">
        <v>0.272231727838516</v>
      </c>
      <c r="H62" s="97" t="n">
        <v>0.042987298220396</v>
      </c>
      <c r="I62" s="74" t="n">
        <f aca="false">J62 + K62</f>
        <v>0</v>
      </c>
      <c r="J62" s="74"/>
      <c r="K62" s="74"/>
    </row>
    <row r="63" customFormat="false" ht="15" hidden="false" customHeight="false" outlineLevel="0" collapsed="false">
      <c r="A63" s="4" t="n">
        <v>2025</v>
      </c>
      <c r="B63" s="12"/>
      <c r="C63" s="97" t="n">
        <f aca="false">SUM(D63:F63)</f>
        <v>0.472453981637955</v>
      </c>
      <c r="D63" s="97"/>
      <c r="E63" s="97" t="n">
        <v>0.472453981637955</v>
      </c>
      <c r="F63" s="97"/>
      <c r="G63" s="97" t="n">
        <v>0.265595048666</v>
      </c>
      <c r="H63" s="97" t="n">
        <v>0.044750589877367</v>
      </c>
      <c r="I63" s="74" t="n">
        <f aca="false">J63 + K63</f>
        <v>0</v>
      </c>
      <c r="J63" s="74"/>
      <c r="K63" s="74"/>
    </row>
    <row r="64" customFormat="false" ht="15" hidden="false" customHeight="false" outlineLevel="0" collapsed="false">
      <c r="A64" s="4" t="n">
        <v>2026</v>
      </c>
      <c r="B64" s="12"/>
      <c r="C64" s="97" t="n">
        <f aca="false">SUM(D64:F64)</f>
        <v>0.0868417918682098</v>
      </c>
      <c r="D64" s="97"/>
      <c r="E64" s="97" t="n">
        <v>0.0868417918682098</v>
      </c>
      <c r="F64" s="97"/>
      <c r="G64" s="97" t="n">
        <v>0.0563976727426052</v>
      </c>
      <c r="H64" s="97" t="n">
        <v>0.00989131070673466</v>
      </c>
      <c r="I64" s="74" t="n">
        <f aca="false">J64 + K64</f>
        <v>0</v>
      </c>
      <c r="J64" s="74"/>
      <c r="K64" s="7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O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40234375" defaultRowHeight="15" zeroHeight="false" outlineLevelRow="0" outlineLevelCol="0"/>
  <cols>
    <col collapsed="false" customWidth="true" hidden="false" outlineLevel="0" max="3" min="3" style="0" width="5.4"/>
  </cols>
  <sheetData>
    <row r="1" customFormat="false" ht="12.75" hidden="false" customHeight="true" outlineLevel="0" collapsed="false"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</row>
    <row r="2" customFormat="false" ht="12.75" hidden="false" customHeight="true" outlineLevel="0" collapsed="false">
      <c r="B2" s="101" t="s">
        <v>138</v>
      </c>
      <c r="C2" s="102" t="s">
        <v>0</v>
      </c>
      <c r="D2" s="103" t="s">
        <v>139</v>
      </c>
      <c r="E2" s="102" t="s">
        <v>140</v>
      </c>
      <c r="F2" s="102"/>
      <c r="G2" s="102"/>
      <c r="H2" s="102"/>
      <c r="I2" s="102" t="s">
        <v>141</v>
      </c>
      <c r="J2" s="102"/>
      <c r="K2" s="102"/>
      <c r="L2" s="102"/>
      <c r="M2" s="102"/>
      <c r="N2" s="102"/>
      <c r="O2" s="104"/>
    </row>
    <row r="3" customFormat="false" ht="12.75" hidden="false" customHeight="true" outlineLevel="0" collapsed="false">
      <c r="B3" s="105"/>
      <c r="C3" s="106" t="s">
        <v>142</v>
      </c>
      <c r="D3" s="106" t="s">
        <v>143</v>
      </c>
      <c r="E3" s="107" t="s">
        <v>144</v>
      </c>
      <c r="I3" s="107" t="s">
        <v>145</v>
      </c>
      <c r="O3" s="108"/>
    </row>
    <row r="4" customFormat="false" ht="12.75" hidden="false" customHeight="true" outlineLevel="0" collapsed="false">
      <c r="B4" s="109"/>
      <c r="C4" s="106" t="s">
        <v>142</v>
      </c>
      <c r="D4" s="106" t="s">
        <v>143</v>
      </c>
      <c r="E4" s="107" t="s">
        <v>146</v>
      </c>
      <c r="F4" s="107"/>
      <c r="G4" s="107"/>
      <c r="I4" s="107" t="s">
        <v>145</v>
      </c>
      <c r="O4" s="108"/>
    </row>
    <row r="5" customFormat="false" ht="12.75" hidden="false" customHeight="true" outlineLevel="0" collapsed="false">
      <c r="B5" s="110"/>
      <c r="C5" s="106" t="s">
        <v>142</v>
      </c>
      <c r="D5" s="106" t="s">
        <v>143</v>
      </c>
      <c r="E5" s="107" t="s">
        <v>147</v>
      </c>
      <c r="F5" s="107"/>
      <c r="G5" s="107"/>
      <c r="I5" s="107" t="s">
        <v>148</v>
      </c>
      <c r="O5" s="108"/>
    </row>
    <row r="6" customFormat="false" ht="12.75" hidden="false" customHeight="true" outlineLevel="0" collapsed="false">
      <c r="B6" s="111"/>
      <c r="C6" s="106" t="s">
        <v>142</v>
      </c>
      <c r="D6" s="106" t="s">
        <v>149</v>
      </c>
      <c r="E6" s="107" t="s">
        <v>150</v>
      </c>
      <c r="F6" s="107"/>
      <c r="G6" s="107"/>
      <c r="I6" s="107" t="s">
        <v>151</v>
      </c>
      <c r="O6" s="108"/>
    </row>
    <row r="7" customFormat="false" ht="12.75" hidden="false" customHeight="true" outlineLevel="0" collapsed="false">
      <c r="B7" s="112"/>
      <c r="C7" s="106" t="s">
        <v>142</v>
      </c>
      <c r="D7" s="106" t="s">
        <v>149</v>
      </c>
      <c r="E7" s="107" t="s">
        <v>152</v>
      </c>
      <c r="F7" s="107"/>
      <c r="G7" s="107"/>
      <c r="I7" s="107" t="s">
        <v>151</v>
      </c>
      <c r="O7" s="108"/>
    </row>
    <row r="8" customFormat="false" ht="12.75" hidden="false" customHeight="true" outlineLevel="0" collapsed="false">
      <c r="B8" s="113"/>
      <c r="C8" s="106" t="s">
        <v>142</v>
      </c>
      <c r="D8" s="106" t="s">
        <v>149</v>
      </c>
      <c r="E8" s="107" t="s">
        <v>153</v>
      </c>
      <c r="F8" s="107"/>
      <c r="G8" s="107"/>
      <c r="I8" s="107" t="s">
        <v>151</v>
      </c>
      <c r="O8" s="108"/>
    </row>
    <row r="9" customFormat="false" ht="12.75" hidden="false" customHeight="true" outlineLevel="0" collapsed="false">
      <c r="B9" s="114"/>
      <c r="C9" s="106" t="s">
        <v>142</v>
      </c>
      <c r="D9" s="106" t="s">
        <v>143</v>
      </c>
      <c r="E9" s="107" t="s">
        <v>154</v>
      </c>
      <c r="F9" s="107"/>
      <c r="G9" s="107"/>
      <c r="I9" s="107" t="s">
        <v>155</v>
      </c>
      <c r="O9" s="108"/>
    </row>
    <row r="10" customFormat="false" ht="12.75" hidden="false" customHeight="true" outlineLevel="0" collapsed="false">
      <c r="B10" s="115"/>
      <c r="C10" s="106" t="s">
        <v>142</v>
      </c>
      <c r="D10" s="106" t="s">
        <v>143</v>
      </c>
      <c r="E10" s="107" t="s">
        <v>156</v>
      </c>
      <c r="I10" s="107" t="s">
        <v>157</v>
      </c>
      <c r="O10" s="108"/>
    </row>
    <row r="11" customFormat="false" ht="12.75" hidden="false" customHeight="true" outlineLevel="0" collapsed="false">
      <c r="B11" s="116"/>
      <c r="C11" s="106" t="s">
        <v>142</v>
      </c>
      <c r="D11" s="106" t="s">
        <v>143</v>
      </c>
      <c r="E11" s="107" t="s">
        <v>158</v>
      </c>
      <c r="I11" s="107" t="s">
        <v>157</v>
      </c>
      <c r="O11" s="108"/>
    </row>
    <row r="12" customFormat="false" ht="12.75" hidden="false" customHeight="true" outlineLevel="0" collapsed="false">
      <c r="B12" s="117"/>
      <c r="C12" s="106" t="s">
        <v>142</v>
      </c>
      <c r="D12" s="106" t="s">
        <v>159</v>
      </c>
      <c r="E12" s="107" t="s">
        <v>160</v>
      </c>
      <c r="I12" s="107" t="s">
        <v>157</v>
      </c>
      <c r="O12" s="108"/>
    </row>
    <row r="13" customFormat="false" ht="12.75" hidden="false" customHeight="true" outlineLevel="0" collapsed="false">
      <c r="B13" s="118"/>
      <c r="C13" s="106"/>
      <c r="D13" s="106"/>
      <c r="O13" s="108"/>
    </row>
    <row r="14" customFormat="false" ht="12.75" hidden="false" customHeight="true" outlineLevel="0" collapsed="false">
      <c r="B14" s="118"/>
      <c r="C14" s="106"/>
      <c r="D14" s="106"/>
      <c r="O14" s="108"/>
    </row>
    <row r="15" customFormat="false" ht="12.75" hidden="false" customHeight="true" outlineLevel="0" collapsed="false">
      <c r="B15" s="118"/>
      <c r="C15" s="106"/>
      <c r="D15" s="106"/>
      <c r="O15" s="108"/>
    </row>
    <row r="16" customFormat="false" ht="12.75" hidden="false" customHeight="true" outlineLevel="0" collapsed="false">
      <c r="B16" s="119"/>
      <c r="C16" s="120"/>
      <c r="D16" s="120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</row>
    <row r="17" customFormat="false" ht="12.75" hidden="false" customHeight="true" outlineLevel="0" collapsed="false">
      <c r="B17" s="107"/>
      <c r="C17" s="106"/>
      <c r="D17" s="106"/>
    </row>
    <row r="18" customFormat="false" ht="12.75" hidden="false" customHeight="true" outlineLevel="0" collapsed="false">
      <c r="B18" s="107"/>
      <c r="C18" s="106"/>
      <c r="D18" s="106"/>
    </row>
    <row r="19" customFormat="false" ht="12.75" hidden="false" customHeight="true" outlineLevel="0" collapsed="false">
      <c r="B19" s="107"/>
      <c r="C19" s="106"/>
      <c r="D19" s="106"/>
    </row>
    <row r="20" customFormat="false" ht="12.75" hidden="false" customHeight="true" outlineLevel="0" collapsed="false">
      <c r="B20" s="107"/>
      <c r="C20" s="106"/>
      <c r="D20" s="106"/>
    </row>
    <row r="21" customFormat="false" ht="12.75" hidden="false" customHeight="true" outlineLevel="0" collapsed="false">
      <c r="B21" s="107"/>
      <c r="C21" s="106"/>
      <c r="D21" s="106"/>
    </row>
    <row r="22" customFormat="false" ht="12.75" hidden="false" customHeight="true" outlineLevel="0" collapsed="false">
      <c r="B22" s="107"/>
      <c r="C22" s="106"/>
      <c r="D22" s="106"/>
    </row>
    <row r="23" customFormat="false" ht="12.75" hidden="false" customHeight="true" outlineLevel="0" collapsed="false">
      <c r="B23" s="107"/>
      <c r="C23" s="106"/>
      <c r="D23" s="106"/>
    </row>
    <row r="24" customFormat="false" ht="12.75" hidden="false" customHeight="true" outlineLevel="0" collapsed="false">
      <c r="B24" s="107"/>
      <c r="C24" s="106"/>
      <c r="D24" s="106"/>
    </row>
    <row r="25" customFormat="false" ht="12.75" hidden="false" customHeight="true" outlineLevel="0" collapsed="false">
      <c r="B25" s="107"/>
      <c r="C25" s="106"/>
      <c r="D25" s="106"/>
    </row>
    <row r="26" customFormat="false" ht="12.75" hidden="false" customHeight="true" outlineLevel="0" collapsed="false">
      <c r="B26" s="107"/>
      <c r="C26" s="106"/>
      <c r="D26" s="106"/>
    </row>
    <row r="27" customFormat="false" ht="12.75" hidden="false" customHeight="true" outlineLevel="0" collapsed="false">
      <c r="B27" s="107"/>
      <c r="C27" s="106"/>
      <c r="D27" s="106"/>
    </row>
    <row r="28" customFormat="false" ht="12.75" hidden="false" customHeight="true" outlineLevel="0" collapsed="false">
      <c r="B28" s="107"/>
      <c r="C28" s="106"/>
      <c r="D28" s="106"/>
    </row>
    <row r="29" customFormat="false" ht="12.75" hidden="false" customHeight="true" outlineLevel="0" collapsed="false">
      <c r="B29" s="107"/>
      <c r="C29" s="106"/>
      <c r="D29" s="106"/>
    </row>
    <row r="30" customFormat="false" ht="12.75" hidden="false" customHeight="true" outlineLevel="0" collapsed="false">
      <c r="B30" s="107"/>
      <c r="C30" s="106"/>
      <c r="D30" s="106"/>
    </row>
    <row r="31" customFormat="false" ht="12.75" hidden="false" customHeight="true" outlineLevel="0" collapsed="false">
      <c r="B31" s="107"/>
      <c r="C31" s="106"/>
      <c r="D31" s="106"/>
    </row>
    <row r="32" customFormat="false" ht="12.75" hidden="false" customHeight="true" outlineLevel="0" collapsed="false">
      <c r="B32" s="107"/>
      <c r="C32" s="106"/>
      <c r="D32" s="106"/>
    </row>
    <row r="33" customFormat="false" ht="12.75" hidden="false" customHeight="true" outlineLevel="0" collapsed="false">
      <c r="B33" s="107"/>
      <c r="C33" s="106"/>
      <c r="D33" s="106"/>
    </row>
    <row r="34" customFormat="false" ht="12.75" hidden="false" customHeight="true" outlineLevel="0" collapsed="false">
      <c r="B34" s="107"/>
      <c r="C34" s="106"/>
      <c r="D34" s="106"/>
    </row>
    <row r="35" customFormat="false" ht="12.75" hidden="false" customHeight="true" outlineLevel="0" collapsed="false">
      <c r="B35" s="107"/>
      <c r="C35" s="106"/>
      <c r="D35" s="106"/>
    </row>
    <row r="36" customFormat="false" ht="12.75" hidden="false" customHeight="true" outlineLevel="0" collapsed="false">
      <c r="B36" s="107"/>
      <c r="C36" s="106"/>
      <c r="D36" s="106"/>
    </row>
    <row r="37" customFormat="false" ht="12.75" hidden="false" customHeight="true" outlineLevel="0" collapsed="false">
      <c r="B37" s="107"/>
      <c r="C37" s="106"/>
      <c r="D37" s="106"/>
    </row>
    <row r="38" customFormat="false" ht="12.75" hidden="false" customHeight="true" outlineLevel="0" collapsed="false">
      <c r="B38" s="107"/>
      <c r="C38" s="106"/>
      <c r="D38" s="106"/>
    </row>
    <row r="39" customFormat="false" ht="12.75" hidden="false" customHeight="true" outlineLevel="0" collapsed="false">
      <c r="B39" s="107"/>
      <c r="C39" s="106"/>
      <c r="D39" s="106"/>
    </row>
    <row r="40" customFormat="false" ht="12.75" hidden="false" customHeight="true" outlineLevel="0" collapsed="false">
      <c r="B40" s="107"/>
      <c r="C40" s="106"/>
      <c r="D40" s="106"/>
    </row>
    <row r="41" customFormat="false" ht="12.75" hidden="false" customHeight="true" outlineLevel="0" collapsed="false">
      <c r="B41" s="107"/>
      <c r="C41" s="106"/>
      <c r="D41" s="106"/>
    </row>
    <row r="42" customFormat="false" ht="12.75" hidden="false" customHeight="true" outlineLevel="0" collapsed="false">
      <c r="B42" s="107"/>
      <c r="C42" s="106"/>
      <c r="D42" s="106"/>
    </row>
    <row r="43" customFormat="false" ht="12.75" hidden="false" customHeight="true" outlineLevel="0" collapsed="false">
      <c r="B43" s="107"/>
      <c r="C43" s="106"/>
      <c r="D43" s="106"/>
    </row>
    <row r="44" customFormat="false" ht="12.75" hidden="false" customHeight="true" outlineLevel="0" collapsed="false">
      <c r="B44" s="107"/>
      <c r="C44" s="106"/>
      <c r="D44" s="106"/>
    </row>
    <row r="45" customFormat="false" ht="12.75" hidden="false" customHeight="true" outlineLevel="0" collapsed="false">
      <c r="B45" s="107"/>
      <c r="C45" s="106"/>
      <c r="D45" s="106"/>
    </row>
    <row r="46" customFormat="false" ht="12.75" hidden="false" customHeight="true" outlineLevel="0" collapsed="false">
      <c r="B46" s="107"/>
    </row>
    <row r="47" customFormat="false" ht="12.75" hidden="false" customHeight="true" outlineLevel="0" collapsed="false">
      <c r="B47" s="107"/>
    </row>
    <row r="48" customFormat="false" ht="12.75" hidden="false" customHeight="true" outlineLevel="0" collapsed="false">
      <c r="B48" s="107"/>
    </row>
    <row r="49" customFormat="false" ht="12.75" hidden="false" customHeight="true" outlineLevel="0" collapsed="false">
      <c r="B49" s="107"/>
    </row>
    <row r="50" customFormat="false" ht="12.75" hidden="false" customHeight="true" outlineLevel="0" collapsed="false">
      <c r="B50" s="107"/>
    </row>
    <row r="51" customFormat="false" ht="12.75" hidden="false" customHeight="true" outlineLevel="0" collapsed="false">
      <c r="B51" s="107"/>
    </row>
    <row r="52" customFormat="false" ht="12.75" hidden="false" customHeight="true" outlineLevel="0" collapsed="false">
      <c r="B52" s="107"/>
    </row>
    <row r="53" customFormat="false" ht="12.75" hidden="false" customHeight="true" outlineLevel="0" collapsed="false">
      <c r="B53" s="107"/>
    </row>
    <row r="54" customFormat="false" ht="12.75" hidden="false" customHeight="true" outlineLevel="0" collapsed="false">
      <c r="B54" s="123"/>
    </row>
  </sheetData>
  <printOptions headings="false" gridLines="false" gridLinesSet="true" horizontalCentered="false" verticalCentered="false"/>
  <pageMargins left="0.7875" right="0.7875" top="1.05277777777778" bottom="1.05277777777778" header="0.511811023622047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LibreOffice/7.3.7.2$Linux_AARCH64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2026-03-23T06:12:21Z</dcterms:created>
  <dc:creator>openpyxl</dc:creator>
  <dc:description/>
  <dc:language>en-US</dc:language>
  <cp:lastModifiedBy/>
  <dcterms:modified xsi:type="dcterms:W3CDTF">2026-03-23T00:18:17Z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